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rlv\Desktop\"/>
    </mc:Choice>
  </mc:AlternateContent>
  <bookViews>
    <workbookView xWindow="360" yWindow="120" windowWidth="11280" windowHeight="6225"/>
  </bookViews>
  <sheets>
    <sheet name="Muži" sheetId="1" r:id="rId1"/>
  </sheets>
  <calcPr calcId="171027"/>
</workbook>
</file>

<file path=xl/calcChain.xml><?xml version="1.0" encoding="utf-8"?>
<calcChain xmlns="http://schemas.openxmlformats.org/spreadsheetml/2006/main">
  <c r="H50" i="1" l="1"/>
  <c r="H51" i="1"/>
  <c r="H52" i="1"/>
  <c r="L50" i="1"/>
  <c r="L51" i="1"/>
  <c r="L52" i="1"/>
  <c r="L48" i="1"/>
  <c r="H48" i="1"/>
  <c r="L47" i="1"/>
  <c r="H47" i="1"/>
  <c r="L46" i="1"/>
  <c r="H46" i="1"/>
  <c r="L45" i="1"/>
  <c r="H45" i="1"/>
  <c r="L44" i="1"/>
  <c r="H44" i="1"/>
  <c r="L43" i="1"/>
  <c r="H43" i="1"/>
  <c r="L41" i="1"/>
  <c r="H41" i="1"/>
  <c r="L40" i="1"/>
  <c r="H40" i="1"/>
  <c r="L39" i="1"/>
  <c r="H39" i="1"/>
  <c r="L38" i="1"/>
  <c r="H38" i="1"/>
  <c r="L37" i="1"/>
  <c r="H37" i="1"/>
  <c r="L36" i="1"/>
  <c r="H36" i="1"/>
  <c r="H34" i="1"/>
  <c r="L34" i="1"/>
  <c r="H33" i="1"/>
  <c r="L33" i="1"/>
  <c r="H32" i="1"/>
  <c r="L32" i="1"/>
  <c r="H31" i="1"/>
  <c r="L31" i="1"/>
  <c r="H30" i="1"/>
  <c r="L30" i="1"/>
  <c r="H29" i="1"/>
  <c r="L29" i="1"/>
  <c r="H27" i="1"/>
  <c r="L27" i="1"/>
  <c r="H26" i="1"/>
  <c r="L26" i="1"/>
  <c r="H25" i="1"/>
  <c r="L25" i="1"/>
  <c r="H24" i="1"/>
  <c r="L24" i="1"/>
  <c r="H23" i="1"/>
  <c r="L23" i="1"/>
  <c r="H22" i="1"/>
  <c r="L22" i="1"/>
  <c r="H20" i="1"/>
  <c r="L20" i="1"/>
  <c r="H19" i="1"/>
  <c r="L19" i="1"/>
  <c r="H18" i="1"/>
  <c r="L18" i="1"/>
  <c r="H17" i="1"/>
  <c r="L17" i="1"/>
  <c r="H16" i="1"/>
  <c r="L16" i="1"/>
  <c r="H15" i="1"/>
  <c r="L15" i="1"/>
  <c r="H12" i="1"/>
  <c r="L12" i="1"/>
  <c r="H11" i="1"/>
  <c r="L11" i="1"/>
  <c r="H13" i="1"/>
  <c r="L13" i="1"/>
  <c r="L10" i="1"/>
  <c r="H10" i="1"/>
  <c r="H8" i="1"/>
  <c r="L8" i="1"/>
  <c r="H9" i="1"/>
  <c r="L9" i="1"/>
  <c r="M52" i="1" l="1"/>
  <c r="N52" i="1" s="1"/>
  <c r="M51" i="1"/>
  <c r="N51" i="1" s="1"/>
  <c r="M33" i="1"/>
  <c r="N33" i="1" s="1"/>
  <c r="M26" i="1"/>
  <c r="N26" i="1" s="1"/>
  <c r="M23" i="1"/>
  <c r="N23" i="1" s="1"/>
  <c r="M22" i="1"/>
  <c r="N22" i="1" s="1"/>
  <c r="M19" i="1"/>
  <c r="N19" i="1" s="1"/>
  <c r="M20" i="1"/>
  <c r="N20" i="1" s="1"/>
  <c r="M50" i="1"/>
  <c r="N50" i="1" s="1"/>
  <c r="M13" i="1"/>
  <c r="N13" i="1" s="1"/>
  <c r="M11" i="1"/>
  <c r="N11" i="1" s="1"/>
  <c r="M16" i="1"/>
  <c r="N16" i="1" s="1"/>
  <c r="M18" i="1"/>
  <c r="N18" i="1" s="1"/>
  <c r="M8" i="1"/>
  <c r="N8" i="1" s="1"/>
  <c r="M15" i="1"/>
  <c r="N15" i="1" s="1"/>
  <c r="M17" i="1"/>
  <c r="N17" i="1" s="1"/>
  <c r="M25" i="1"/>
  <c r="N25" i="1" s="1"/>
  <c r="M27" i="1"/>
  <c r="N27" i="1" s="1"/>
  <c r="M31" i="1"/>
  <c r="N31" i="1" s="1"/>
  <c r="M32" i="1"/>
  <c r="N32" i="1" s="1"/>
  <c r="M37" i="1"/>
  <c r="N37" i="1" s="1"/>
  <c r="M38" i="1"/>
  <c r="N38" i="1" s="1"/>
  <c r="M39" i="1"/>
  <c r="N39" i="1" s="1"/>
  <c r="M41" i="1"/>
  <c r="N41" i="1" s="1"/>
  <c r="M43" i="1"/>
  <c r="N43" i="1" s="1"/>
  <c r="M44" i="1"/>
  <c r="N44" i="1" s="1"/>
  <c r="M46" i="1"/>
  <c r="N46" i="1" s="1"/>
  <c r="M47" i="1"/>
  <c r="N47" i="1" s="1"/>
  <c r="M48" i="1"/>
  <c r="N48" i="1" s="1"/>
  <c r="M12" i="1"/>
  <c r="N12" i="1" s="1"/>
  <c r="M24" i="1"/>
  <c r="N24" i="1" s="1"/>
  <c r="M29" i="1"/>
  <c r="N29" i="1" s="1"/>
  <c r="M30" i="1"/>
  <c r="N30" i="1" s="1"/>
  <c r="M34" i="1"/>
  <c r="N34" i="1" s="1"/>
  <c r="M36" i="1"/>
  <c r="N36" i="1" s="1"/>
  <c r="M40" i="1"/>
  <c r="N40" i="1" s="1"/>
  <c r="M45" i="1"/>
  <c r="N45" i="1" s="1"/>
  <c r="M9" i="1"/>
  <c r="N9" i="1" s="1"/>
  <c r="M10" i="1"/>
  <c r="N10" i="1" s="1"/>
  <c r="N21" i="1" l="1"/>
  <c r="N28" i="1"/>
  <c r="N14" i="1"/>
  <c r="N35" i="1"/>
  <c r="N42" i="1"/>
  <c r="N7" i="1"/>
  <c r="O7" i="1" l="1"/>
  <c r="O14" i="1"/>
  <c r="O28" i="1"/>
  <c r="O42" i="1"/>
  <c r="O21" i="1"/>
  <c r="O35" i="1"/>
</calcChain>
</file>

<file path=xl/sharedStrings.xml><?xml version="1.0" encoding="utf-8"?>
<sst xmlns="http://schemas.openxmlformats.org/spreadsheetml/2006/main" count="73" uniqueCount="69">
  <si>
    <t xml:space="preserve">    Český svaz vzpírání</t>
  </si>
  <si>
    <t>Těl.hm.</t>
  </si>
  <si>
    <t>Jméno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</si>
  <si>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</si>
  <si>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</si>
  <si>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</si>
  <si>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</si>
  <si>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</si>
  <si>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</si>
  <si>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</si>
  <si>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</si>
  <si>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</si>
  <si>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</si>
  <si>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Ročník</t>
  </si>
  <si>
    <t>Místo konání: Holešov</t>
  </si>
  <si>
    <t>Termín: 4. 3. 2017</t>
  </si>
  <si>
    <t>1. kolo II. ligy mužů</t>
  </si>
  <si>
    <t>MIMO SOUTĚŽ</t>
  </si>
  <si>
    <t>TJ SOKOL NOVÝ HROZENKOV</t>
  </si>
  <si>
    <t>SKVOZ HORNÍ SUCHÁ</t>
  </si>
  <si>
    <t>TJ TŽ TŘINEC</t>
  </si>
  <si>
    <t>TJ HOLEŠOV</t>
  </si>
  <si>
    <t>TAK HELLAS BRNO "B"</t>
  </si>
  <si>
    <t>Koňařík Jakub</t>
  </si>
  <si>
    <t>Paška Vojtěch</t>
  </si>
  <si>
    <t>Slabý Petr</t>
  </si>
  <si>
    <t>Trlica Rostislav</t>
  </si>
  <si>
    <t>Pavelka Jiří</t>
  </si>
  <si>
    <t>Bohun Lukáš</t>
  </si>
  <si>
    <t>Hadrovský Radek</t>
  </si>
  <si>
    <t>Jančík Pavel</t>
  </si>
  <si>
    <t>Šesták Dominik</t>
  </si>
  <si>
    <t>Hofbauer Lukáš</t>
  </si>
  <si>
    <t>Hofbauer Tomáš</t>
  </si>
  <si>
    <t>Zbořil Štěpán</t>
  </si>
  <si>
    <t>Seibert Dominik</t>
  </si>
  <si>
    <t xml:space="preserve">Zbořil Štěpán st. </t>
  </si>
  <si>
    <t>Moskál Vlastimil</t>
  </si>
  <si>
    <t>Štreichl Martin</t>
  </si>
  <si>
    <t>Buchta Patrik</t>
  </si>
  <si>
    <t>Polák František</t>
  </si>
  <si>
    <t>Baláž Patrik</t>
  </si>
  <si>
    <t>Matik Ludvík</t>
  </si>
  <si>
    <t>Jochymek Luboš</t>
  </si>
  <si>
    <t>Raszka Milan</t>
  </si>
  <si>
    <t>Wollner Luděk</t>
  </si>
  <si>
    <t>Gorzolka Jan</t>
  </si>
  <si>
    <t>Křižánek Jiří</t>
  </si>
  <si>
    <t>Gorný Jakub</t>
  </si>
  <si>
    <t>Mačalík Libor</t>
  </si>
  <si>
    <t>Brzokoupil Vladimír</t>
  </si>
  <si>
    <t>Moravčík Václav</t>
  </si>
  <si>
    <t>Brhel Pavel</t>
  </si>
  <si>
    <t>Štancl Lubomír</t>
  </si>
  <si>
    <t>Hlaváček Tomáš</t>
  </si>
  <si>
    <t>Brázdil Josef</t>
  </si>
  <si>
    <t>Pliska Michal</t>
  </si>
  <si>
    <t>Buček Jakub</t>
  </si>
  <si>
    <t>Novotný Pavel</t>
  </si>
  <si>
    <t>Kolář Josef</t>
  </si>
  <si>
    <t>Maruška Vítězslav</t>
  </si>
  <si>
    <t>Vrchní rozhodčí: Vladislav Doležel</t>
  </si>
  <si>
    <t>Juřica Marek</t>
  </si>
  <si>
    <t>-</t>
  </si>
  <si>
    <t>TJ SOKOL ZLÍN-5</t>
  </si>
  <si>
    <t>Pokus o ČR Polák František 114 kg v nadhozu kategorie do 56 kg - platný</t>
  </si>
  <si>
    <t xml:space="preserve">       </t>
  </si>
  <si>
    <t xml:space="preserve">Pokus o ČR Štreichl 159 kg v nadhozu kategorie do 85 kg - neplatný </t>
  </si>
  <si>
    <t>Rozhodčí: Kolář D. ml., Kaláčová, Brázdil, Votánek, Kužílek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</si>
</sst>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"/>
    <numFmt numFmtId="165" formatCode="0.0000"/>
  </numFmts>
  <fonts count="11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03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left"/>
    </xf>
    <xf numFmtId="2" fontId="2" fillId="0" borderId="2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4" fillId="0" borderId="3" xfId="0" applyFont="1" applyBorder="1" applyAlignment="1">
      <alignment horizont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2" fillId="0" borderId="17" xfId="0" quotePrefix="1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2" fillId="0" borderId="20" xfId="0" quotePrefix="1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4" fontId="0" fillId="0" borderId="3" xfId="0" applyNumberFormat="1" applyBorder="1"/>
    <xf numFmtId="164" fontId="0" fillId="0" borderId="8" xfId="0" applyNumberFormat="1" applyBorder="1"/>
    <xf numFmtId="165" fontId="2" fillId="0" borderId="22" xfId="0" applyNumberFormat="1" applyFont="1" applyBorder="1" applyAlignment="1">
      <alignment horizontal="right"/>
    </xf>
    <xf numFmtId="165" fontId="4" fillId="2" borderId="10" xfId="0" applyNumberFormat="1" applyFont="1" applyFill="1" applyBorder="1" applyAlignment="1">
      <alignment horizontal="right"/>
    </xf>
    <xf numFmtId="2" fontId="2" fillId="0" borderId="27" xfId="0" applyNumberFormat="1" applyFont="1" applyBorder="1" applyAlignment="1">
      <alignment horizontal="right"/>
    </xf>
    <xf numFmtId="0" fontId="2" fillId="0" borderId="25" xfId="0" applyFont="1" applyBorder="1" applyAlignment="1">
      <alignment horizontal="left"/>
    </xf>
    <xf numFmtId="1" fontId="2" fillId="0" borderId="25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65" fontId="2" fillId="0" borderId="25" xfId="0" applyNumberFormat="1" applyFont="1" applyBorder="1" applyAlignment="1">
      <alignment horizontal="right"/>
    </xf>
    <xf numFmtId="0" fontId="1" fillId="2" borderId="10" xfId="0" applyNumberFormat="1" applyFont="1" applyFill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65" fontId="2" fillId="0" borderId="24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165" fontId="3" fillId="2" borderId="10" xfId="0" applyNumberFormat="1" applyFont="1" applyFill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1" fontId="2" fillId="3" borderId="23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3" borderId="22" xfId="0" quotePrefix="1" applyNumberFormat="1" applyFont="1" applyFill="1" applyBorder="1" applyAlignment="1">
      <alignment horizontal="center"/>
    </xf>
    <xf numFmtId="1" fontId="2" fillId="3" borderId="17" xfId="0" quotePrefix="1" applyNumberFormat="1" applyFont="1" applyFill="1" applyBorder="1" applyAlignment="1">
      <alignment horizontal="center"/>
    </xf>
    <xf numFmtId="1" fontId="2" fillId="3" borderId="1" xfId="0" quotePrefix="1" applyNumberFormat="1" applyFont="1" applyFill="1" applyBorder="1" applyAlignment="1">
      <alignment horizontal="center"/>
    </xf>
    <xf numFmtId="0" fontId="9" fillId="0" borderId="0" xfId="0" applyFont="1"/>
    <xf numFmtId="1" fontId="2" fillId="4" borderId="28" xfId="0" quotePrefix="1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2" fillId="0" borderId="17" xfId="0" quotePrefix="1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1" fontId="2" fillId="0" borderId="20" xfId="0" quotePrefix="1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1" fontId="2" fillId="0" borderId="25" xfId="0" quotePrefix="1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1" fillId="3" borderId="26" xfId="0" applyNumberFormat="1" applyFont="1" applyFill="1" applyBorder="1" applyAlignment="1">
      <alignment horizontal="center"/>
    </xf>
    <xf numFmtId="0" fontId="1" fillId="3" borderId="8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9" fillId="0" borderId="7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2"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O56"/>
  <sheetViews>
    <sheetView tabSelected="1" zoomScaleNormal="100" workbookViewId="0">
      <selection activeCell="N8" sqref="N8"/>
    </sheetView>
  </sheetViews>
  <sheetFormatPr defaultRowHeight="12.75" x14ac:dyDescent="0.2"/>
  <cols>
    <col min="1" max="1" width="7.28515625" customWidth="1"/>
    <col min="2" max="2" width="19.140625" customWidth="1"/>
    <col min="4" max="4" width="15.85546875" hidden="1" customWidth="1"/>
    <col min="5" max="7" width="7" customWidth="1"/>
    <col min="8" max="8" width="6.42578125" customWidth="1"/>
    <col min="9" max="11" width="7" customWidth="1"/>
    <col min="12" max="12" width="6.42578125" customWidth="1"/>
    <col min="13" max="13" width="8" customWidth="1"/>
    <col min="14" max="14" width="11.7109375" customWidth="1"/>
    <col min="15" max="15" width="4.140625" style="1" customWidth="1"/>
  </cols>
  <sheetData>
    <row r="1" spans="1:15" ht="23.25" customHeight="1" x14ac:dyDescent="0.2">
      <c r="A1" s="92" t="s">
        <v>15</v>
      </c>
      <c r="B1" s="93"/>
      <c r="C1" s="94" t="s">
        <v>0</v>
      </c>
      <c r="D1" s="94"/>
      <c r="E1" s="94"/>
      <c r="F1" s="94"/>
      <c r="G1" s="94"/>
      <c r="H1" s="94"/>
      <c r="I1" s="94"/>
      <c r="J1" s="94"/>
      <c r="K1" s="94"/>
      <c r="L1" s="102" t="s">
        <v>14</v>
      </c>
      <c r="M1" s="102"/>
      <c r="N1" s="102"/>
      <c r="O1" s="102"/>
    </row>
    <row r="2" spans="1:15" ht="15" customHeight="1" x14ac:dyDescent="0.2">
      <c r="A2" s="101" t="s">
        <v>16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15.75" customHeight="1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11.25" customHeight="1" thickBot="1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ht="13.5" thickBot="1" x14ac:dyDescent="0.25">
      <c r="A5" s="4" t="s">
        <v>1</v>
      </c>
      <c r="B5" s="5" t="s">
        <v>2</v>
      </c>
      <c r="C5" s="28" t="s">
        <v>13</v>
      </c>
      <c r="D5" s="18" t="s">
        <v>3</v>
      </c>
      <c r="E5" s="6" t="s">
        <v>4</v>
      </c>
      <c r="F5" s="7"/>
      <c r="G5" s="7"/>
      <c r="H5" s="8"/>
      <c r="I5" s="6" t="s">
        <v>5</v>
      </c>
      <c r="J5" s="7"/>
      <c r="K5" s="7"/>
      <c r="L5" s="8"/>
      <c r="M5" s="20" t="s">
        <v>6</v>
      </c>
      <c r="N5" s="9" t="s">
        <v>7</v>
      </c>
      <c r="O5" s="42"/>
    </row>
    <row r="6" spans="1:15" ht="13.5" thickBot="1" x14ac:dyDescent="0.25">
      <c r="A6" s="10"/>
      <c r="B6" s="11"/>
      <c r="C6" s="12" t="s">
        <v>8</v>
      </c>
      <c r="D6" s="11"/>
      <c r="E6" s="13" t="s">
        <v>9</v>
      </c>
      <c r="F6" s="14" t="s">
        <v>10</v>
      </c>
      <c r="G6" s="15" t="s">
        <v>11</v>
      </c>
      <c r="H6" s="14" t="s">
        <v>12</v>
      </c>
      <c r="I6" s="15" t="s">
        <v>9</v>
      </c>
      <c r="J6" s="14" t="s">
        <v>10</v>
      </c>
      <c r="K6" s="15" t="s">
        <v>11</v>
      </c>
      <c r="L6" s="14" t="s">
        <v>12</v>
      </c>
      <c r="M6" s="16"/>
      <c r="N6" s="17"/>
      <c r="O6" s="43"/>
    </row>
    <row r="7" spans="1:15" ht="13.5" thickBot="1" x14ac:dyDescent="0.25">
      <c r="A7" s="98" t="s">
        <v>18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  <c r="N7" s="45">
        <f>SUM(N8:N13)-MIN(N8:N13)</f>
        <v>1369.2090000000001</v>
      </c>
      <c r="O7" s="52">
        <f>RANK(N7,($N$7,$N$14,$N$21,$N$28,$N$35,$N$42))</f>
        <v>4</v>
      </c>
    </row>
    <row r="8" spans="1:15" x14ac:dyDescent="0.2">
      <c r="A8" s="35">
        <v>117</v>
      </c>
      <c r="B8" s="36" t="s">
        <v>62</v>
      </c>
      <c r="C8" s="37">
        <v>1980</v>
      </c>
      <c r="D8" s="37"/>
      <c r="E8" s="60">
        <v>105</v>
      </c>
      <c r="F8" s="61">
        <v>110</v>
      </c>
      <c r="G8" s="60">
        <v>-113</v>
      </c>
      <c r="H8" s="38">
        <f t="shared" ref="H8:H13" si="0">IF(MAX(E8:G8)&lt;0,0,MAX(E8:G8))</f>
        <v>110</v>
      </c>
      <c r="I8" s="60">
        <v>125</v>
      </c>
      <c r="J8" s="61">
        <v>130</v>
      </c>
      <c r="K8" s="60">
        <v>135</v>
      </c>
      <c r="L8" s="38">
        <f t="shared" ref="L8:L13" si="1">IF(MAX(I8:K8)&lt;0,0,MAX(I8:K8))</f>
        <v>135</v>
      </c>
      <c r="M8" s="39">
        <f t="shared" ref="M8:M13" si="2">SUM(H8,L8)</f>
        <v>245</v>
      </c>
      <c r="N8" s="44">
        <f>IF(ISNUMBER(A8), (IF(175.508&lt; A8,M8, TRUNC(10^(0.75194503*((LOG((A8/175.508)/LOG(10))*(LOG((A8/175.508)/LOG(10)))))),4)*M8)), 0)</f>
        <v>258.49949999999995</v>
      </c>
      <c r="O8" s="82"/>
    </row>
    <row r="9" spans="1:15" x14ac:dyDescent="0.2">
      <c r="A9" s="3">
        <v>78.2</v>
      </c>
      <c r="B9" s="2" t="s">
        <v>23</v>
      </c>
      <c r="C9" s="19">
        <v>1999</v>
      </c>
      <c r="D9" s="19"/>
      <c r="E9" s="62">
        <v>-72</v>
      </c>
      <c r="F9" s="63">
        <v>72</v>
      </c>
      <c r="G9" s="62">
        <v>77</v>
      </c>
      <c r="H9" s="25">
        <f t="shared" si="0"/>
        <v>77</v>
      </c>
      <c r="I9" s="62">
        <v>100</v>
      </c>
      <c r="J9" s="63">
        <v>-105</v>
      </c>
      <c r="K9" s="62" t="s">
        <v>63</v>
      </c>
      <c r="L9" s="25">
        <f t="shared" si="1"/>
        <v>100</v>
      </c>
      <c r="M9" s="26">
        <f t="shared" si="2"/>
        <v>177</v>
      </c>
      <c r="N9" s="21">
        <f t="shared" ref="N9:N47" si="3">IF(ISNUMBER(A9), (IF(175.508&lt; A9,M9, TRUNC(10^(0.75194503*((LOG((A9/175.508)/LOG(10))*(LOG((A9/175.508)/LOG(10)))))),4)*M9)), 0)</f>
        <v>219.10830000000001</v>
      </c>
      <c r="O9" s="83"/>
    </row>
    <row r="10" spans="1:15" x14ac:dyDescent="0.2">
      <c r="A10" s="3">
        <v>87.7</v>
      </c>
      <c r="B10" s="2" t="s">
        <v>24</v>
      </c>
      <c r="C10" s="19">
        <v>1988</v>
      </c>
      <c r="D10" s="22"/>
      <c r="E10" s="62">
        <v>95</v>
      </c>
      <c r="F10" s="63">
        <v>-100</v>
      </c>
      <c r="G10" s="62">
        <v>100</v>
      </c>
      <c r="H10" s="25">
        <f t="shared" si="0"/>
        <v>100</v>
      </c>
      <c r="I10" s="62">
        <v>125</v>
      </c>
      <c r="J10" s="24">
        <v>-130</v>
      </c>
      <c r="K10" s="27">
        <v>-130</v>
      </c>
      <c r="L10" s="25">
        <f t="shared" si="1"/>
        <v>125</v>
      </c>
      <c r="M10" s="26">
        <f t="shared" si="2"/>
        <v>225</v>
      </c>
      <c r="N10" s="21">
        <f t="shared" si="3"/>
        <v>263.29499999999996</v>
      </c>
      <c r="O10" s="83"/>
    </row>
    <row r="11" spans="1:15" x14ac:dyDescent="0.2">
      <c r="A11" s="3">
        <v>66.3</v>
      </c>
      <c r="B11" s="2" t="s">
        <v>25</v>
      </c>
      <c r="C11" s="19">
        <v>1983</v>
      </c>
      <c r="D11" s="19"/>
      <c r="E11" s="62">
        <v>-85</v>
      </c>
      <c r="F11" s="63">
        <v>85</v>
      </c>
      <c r="G11" s="62">
        <v>95</v>
      </c>
      <c r="H11" s="25">
        <f t="shared" si="0"/>
        <v>95</v>
      </c>
      <c r="I11" s="62">
        <v>125</v>
      </c>
      <c r="J11" s="24">
        <v>-132</v>
      </c>
      <c r="K11" s="23">
        <v>0</v>
      </c>
      <c r="L11" s="25">
        <f t="shared" si="1"/>
        <v>125</v>
      </c>
      <c r="M11" s="26">
        <f t="shared" si="2"/>
        <v>220</v>
      </c>
      <c r="N11" s="21">
        <f t="shared" si="3"/>
        <v>299.79399999999998</v>
      </c>
      <c r="O11" s="83"/>
    </row>
    <row r="12" spans="1:15" x14ac:dyDescent="0.2">
      <c r="A12" s="3">
        <v>109</v>
      </c>
      <c r="B12" s="2" t="s">
        <v>26</v>
      </c>
      <c r="C12" s="19">
        <v>1988</v>
      </c>
      <c r="D12" s="22"/>
      <c r="E12" s="69">
        <v>-115</v>
      </c>
      <c r="F12" s="70">
        <v>115</v>
      </c>
      <c r="G12" s="69">
        <v>120</v>
      </c>
      <c r="H12" s="71">
        <f t="shared" si="0"/>
        <v>120</v>
      </c>
      <c r="I12" s="69">
        <v>140</v>
      </c>
      <c r="J12" s="70">
        <v>145</v>
      </c>
      <c r="K12" s="72">
        <v>148</v>
      </c>
      <c r="L12" s="25">
        <f t="shared" si="1"/>
        <v>148</v>
      </c>
      <c r="M12" s="26">
        <f t="shared" si="2"/>
        <v>268</v>
      </c>
      <c r="N12" s="21">
        <f t="shared" si="3"/>
        <v>288.60919999999999</v>
      </c>
      <c r="O12" s="83"/>
    </row>
    <row r="13" spans="1:15" ht="13.5" thickBot="1" x14ac:dyDescent="0.25">
      <c r="A13" s="29">
        <v>85.7</v>
      </c>
      <c r="B13" s="30" t="s">
        <v>27</v>
      </c>
      <c r="C13" s="41">
        <v>1982</v>
      </c>
      <c r="D13" s="31"/>
      <c r="E13" s="73">
        <v>87</v>
      </c>
      <c r="F13" s="74">
        <v>93</v>
      </c>
      <c r="G13" s="73">
        <v>-96</v>
      </c>
      <c r="H13" s="75">
        <f t="shared" si="0"/>
        <v>93</v>
      </c>
      <c r="I13" s="73">
        <v>117</v>
      </c>
      <c r="J13" s="74">
        <v>122</v>
      </c>
      <c r="K13" s="76">
        <v>126</v>
      </c>
      <c r="L13" s="32">
        <f t="shared" si="1"/>
        <v>126</v>
      </c>
      <c r="M13" s="34">
        <f t="shared" si="2"/>
        <v>219</v>
      </c>
      <c r="N13" s="21">
        <f t="shared" si="3"/>
        <v>259.01130000000001</v>
      </c>
      <c r="O13" s="84"/>
    </row>
    <row r="14" spans="1:15" ht="13.5" thickBot="1" x14ac:dyDescent="0.25">
      <c r="A14" s="95" t="s">
        <v>64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7"/>
      <c r="N14" s="57">
        <f>SUM(N15:N20)-MIN(N15:N20)</f>
        <v>1386.2202999999997</v>
      </c>
      <c r="O14" s="52">
        <f>RANK(N14,($N$7,$N$14,$N$21,$N$28,$N$35,$N$42))</f>
        <v>3</v>
      </c>
    </row>
    <row r="15" spans="1:15" x14ac:dyDescent="0.2">
      <c r="A15" s="35">
        <v>83</v>
      </c>
      <c r="B15" s="36" t="s">
        <v>28</v>
      </c>
      <c r="C15" s="40">
        <v>1993</v>
      </c>
      <c r="D15" s="37"/>
      <c r="E15" s="60">
        <v>-81</v>
      </c>
      <c r="F15" s="61">
        <v>81</v>
      </c>
      <c r="G15" s="60">
        <v>83</v>
      </c>
      <c r="H15" s="38">
        <f t="shared" ref="H15:H20" si="4">IF(MAX(E15:G15)&lt;0,0,MAX(E15:G15))</f>
        <v>83</v>
      </c>
      <c r="I15" s="60">
        <v>114</v>
      </c>
      <c r="J15" s="61">
        <v>118</v>
      </c>
      <c r="K15" s="60">
        <v>-120</v>
      </c>
      <c r="L15" s="38">
        <f t="shared" ref="L15:L20" si="5">IF(MAX(I15:K15)&lt;0,0,MAX(I15:K15))</f>
        <v>118</v>
      </c>
      <c r="M15" s="39">
        <f t="shared" ref="M15:M20" si="6">SUM(H15,L15)</f>
        <v>201</v>
      </c>
      <c r="N15" s="44">
        <f t="shared" si="3"/>
        <v>241.38090000000003</v>
      </c>
      <c r="O15" s="82"/>
    </row>
    <row r="16" spans="1:15" x14ac:dyDescent="0.2">
      <c r="A16" s="3">
        <v>95</v>
      </c>
      <c r="B16" s="2" t="s">
        <v>29</v>
      </c>
      <c r="C16" s="19">
        <v>1973</v>
      </c>
      <c r="D16" s="19"/>
      <c r="E16" s="62">
        <v>-94</v>
      </c>
      <c r="F16" s="63">
        <v>-94</v>
      </c>
      <c r="G16" s="62">
        <v>95</v>
      </c>
      <c r="H16" s="25">
        <f t="shared" si="4"/>
        <v>95</v>
      </c>
      <c r="I16" s="62">
        <v>120</v>
      </c>
      <c r="J16" s="63">
        <v>125</v>
      </c>
      <c r="K16" s="62">
        <v>128</v>
      </c>
      <c r="L16" s="25">
        <f t="shared" si="5"/>
        <v>128</v>
      </c>
      <c r="M16" s="26">
        <f t="shared" si="6"/>
        <v>223</v>
      </c>
      <c r="N16" s="21">
        <f t="shared" si="3"/>
        <v>252.19069999999999</v>
      </c>
      <c r="O16" s="83"/>
    </row>
    <row r="17" spans="1:15" x14ac:dyDescent="0.2">
      <c r="A17" s="3">
        <v>78</v>
      </c>
      <c r="B17" s="2" t="s">
        <v>30</v>
      </c>
      <c r="C17" s="19">
        <v>1999</v>
      </c>
      <c r="D17" s="22"/>
      <c r="E17" s="62">
        <v>100</v>
      </c>
      <c r="F17" s="63">
        <v>-105</v>
      </c>
      <c r="G17" s="62">
        <v>-105</v>
      </c>
      <c r="H17" s="25">
        <f t="shared" si="4"/>
        <v>100</v>
      </c>
      <c r="I17" s="62">
        <v>120</v>
      </c>
      <c r="J17" s="24">
        <v>-125</v>
      </c>
      <c r="K17" s="27">
        <v>-125</v>
      </c>
      <c r="L17" s="25">
        <f t="shared" si="5"/>
        <v>120</v>
      </c>
      <c r="M17" s="26">
        <f t="shared" si="6"/>
        <v>220</v>
      </c>
      <c r="N17" s="21">
        <f t="shared" si="3"/>
        <v>272.69</v>
      </c>
      <c r="O17" s="83"/>
    </row>
    <row r="18" spans="1:15" x14ac:dyDescent="0.2">
      <c r="A18" s="3">
        <v>65.5</v>
      </c>
      <c r="B18" s="2" t="s">
        <v>31</v>
      </c>
      <c r="C18" s="19">
        <v>2000</v>
      </c>
      <c r="D18" s="19"/>
      <c r="E18" s="62">
        <v>92</v>
      </c>
      <c r="F18" s="63">
        <v>95</v>
      </c>
      <c r="G18" s="62">
        <v>97</v>
      </c>
      <c r="H18" s="25">
        <f t="shared" si="4"/>
        <v>97</v>
      </c>
      <c r="I18" s="62">
        <v>110</v>
      </c>
      <c r="J18" s="63">
        <v>113</v>
      </c>
      <c r="K18" s="62">
        <v>115</v>
      </c>
      <c r="L18" s="25">
        <f t="shared" si="5"/>
        <v>115</v>
      </c>
      <c r="M18" s="26">
        <f t="shared" si="6"/>
        <v>212</v>
      </c>
      <c r="N18" s="21">
        <f t="shared" si="3"/>
        <v>291.13959999999997</v>
      </c>
      <c r="O18" s="83"/>
    </row>
    <row r="19" spans="1:15" x14ac:dyDescent="0.2">
      <c r="A19" s="3">
        <v>82</v>
      </c>
      <c r="B19" s="2" t="s">
        <v>32</v>
      </c>
      <c r="C19" s="19">
        <v>1997</v>
      </c>
      <c r="D19" s="22"/>
      <c r="E19" s="69">
        <v>110</v>
      </c>
      <c r="F19" s="70">
        <v>-114</v>
      </c>
      <c r="G19" s="69">
        <v>115</v>
      </c>
      <c r="H19" s="71">
        <f t="shared" si="4"/>
        <v>115</v>
      </c>
      <c r="I19" s="69">
        <v>131</v>
      </c>
      <c r="J19" s="70">
        <v>135</v>
      </c>
      <c r="K19" s="72">
        <v>-138</v>
      </c>
      <c r="L19" s="25">
        <f t="shared" si="5"/>
        <v>135</v>
      </c>
      <c r="M19" s="26">
        <f t="shared" si="6"/>
        <v>250</v>
      </c>
      <c r="N19" s="21">
        <f t="shared" si="3"/>
        <v>302.02499999999998</v>
      </c>
      <c r="O19" s="83"/>
    </row>
    <row r="20" spans="1:15" ht="13.5" thickBot="1" x14ac:dyDescent="0.25">
      <c r="A20" s="29">
        <v>110.4</v>
      </c>
      <c r="B20" s="30" t="s">
        <v>33</v>
      </c>
      <c r="C20" s="41">
        <v>1990</v>
      </c>
      <c r="D20" s="31"/>
      <c r="E20" s="73">
        <v>105</v>
      </c>
      <c r="F20" s="74">
        <v>110</v>
      </c>
      <c r="G20" s="73">
        <v>115</v>
      </c>
      <c r="H20" s="75">
        <f t="shared" si="4"/>
        <v>115</v>
      </c>
      <c r="I20" s="73">
        <v>126</v>
      </c>
      <c r="J20" s="74">
        <v>132</v>
      </c>
      <c r="K20" s="76">
        <v>135</v>
      </c>
      <c r="L20" s="32">
        <f t="shared" si="5"/>
        <v>135</v>
      </c>
      <c r="M20" s="34">
        <f t="shared" si="6"/>
        <v>250</v>
      </c>
      <c r="N20" s="21">
        <f t="shared" si="3"/>
        <v>268.17500000000001</v>
      </c>
      <c r="O20" s="84"/>
    </row>
    <row r="21" spans="1:15" ht="13.5" thickBot="1" x14ac:dyDescent="0.25">
      <c r="A21" s="95" t="s">
        <v>19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7"/>
      <c r="N21" s="57">
        <f>SUM(N22:N27)-MIN(N22:N27)</f>
        <v>1478.7395999999999</v>
      </c>
      <c r="O21" s="52">
        <f>RANK(N21,($N$7,$N$14,$N$21,$N$28,$N$35,$N$42))</f>
        <v>1</v>
      </c>
    </row>
    <row r="22" spans="1:15" x14ac:dyDescent="0.2">
      <c r="A22" s="35">
        <v>68.2</v>
      </c>
      <c r="B22" s="36" t="s">
        <v>34</v>
      </c>
      <c r="C22" s="40">
        <v>1999</v>
      </c>
      <c r="D22" s="37"/>
      <c r="E22" s="60">
        <v>84</v>
      </c>
      <c r="F22" s="61">
        <v>87</v>
      </c>
      <c r="G22" s="60">
        <v>-90</v>
      </c>
      <c r="H22" s="38">
        <f t="shared" ref="H22:H27" si="7">IF(MAX(E22:G22)&lt;0,0,MAX(E22:G22))</f>
        <v>87</v>
      </c>
      <c r="I22" s="60">
        <v>105</v>
      </c>
      <c r="J22" s="61">
        <v>-110</v>
      </c>
      <c r="K22" s="60">
        <v>-116</v>
      </c>
      <c r="L22" s="38">
        <f t="shared" ref="L22:L27" si="8">IF(MAX(I22:K22)&lt;0,0,MAX(I22:K22))</f>
        <v>105</v>
      </c>
      <c r="M22" s="39">
        <f t="shared" ref="M22:M27" si="9">SUM(H22,L22)</f>
        <v>192</v>
      </c>
      <c r="N22" s="44">
        <f t="shared" si="3"/>
        <v>257.0496</v>
      </c>
      <c r="O22" s="82"/>
    </row>
    <row r="23" spans="1:15" x14ac:dyDescent="0.2">
      <c r="A23" s="3">
        <v>79</v>
      </c>
      <c r="B23" s="2" t="s">
        <v>35</v>
      </c>
      <c r="C23" s="19">
        <v>2001</v>
      </c>
      <c r="D23" s="19"/>
      <c r="E23" s="62">
        <v>100</v>
      </c>
      <c r="F23" s="63">
        <v>105</v>
      </c>
      <c r="G23" s="62">
        <v>-110</v>
      </c>
      <c r="H23" s="25">
        <f t="shared" si="7"/>
        <v>105</v>
      </c>
      <c r="I23" s="62">
        <v>130</v>
      </c>
      <c r="J23" s="63">
        <v>-140</v>
      </c>
      <c r="K23" s="62">
        <v>-140</v>
      </c>
      <c r="L23" s="25">
        <f t="shared" si="8"/>
        <v>130</v>
      </c>
      <c r="M23" s="26">
        <f t="shared" si="9"/>
        <v>235</v>
      </c>
      <c r="N23" s="21">
        <f t="shared" si="3"/>
        <v>289.35550000000001</v>
      </c>
      <c r="O23" s="83"/>
    </row>
    <row r="24" spans="1:15" x14ac:dyDescent="0.2">
      <c r="A24" s="3">
        <v>66.8</v>
      </c>
      <c r="B24" s="2" t="s">
        <v>37</v>
      </c>
      <c r="C24" s="19">
        <v>1998</v>
      </c>
      <c r="D24" s="22"/>
      <c r="E24" s="62">
        <v>80</v>
      </c>
      <c r="F24" s="63">
        <v>85</v>
      </c>
      <c r="G24" s="62">
        <v>-90</v>
      </c>
      <c r="H24" s="25">
        <f t="shared" si="7"/>
        <v>85</v>
      </c>
      <c r="I24" s="62">
        <v>110</v>
      </c>
      <c r="J24" s="63">
        <v>115</v>
      </c>
      <c r="K24" s="65">
        <v>118</v>
      </c>
      <c r="L24" s="25">
        <f t="shared" si="8"/>
        <v>118</v>
      </c>
      <c r="M24" s="26">
        <f t="shared" si="9"/>
        <v>203</v>
      </c>
      <c r="N24" s="21">
        <f t="shared" si="3"/>
        <v>275.30860000000001</v>
      </c>
      <c r="O24" s="83"/>
    </row>
    <row r="25" spans="1:15" x14ac:dyDescent="0.2">
      <c r="A25" s="3">
        <v>78.3</v>
      </c>
      <c r="B25" s="2" t="s">
        <v>38</v>
      </c>
      <c r="C25" s="19">
        <v>2000</v>
      </c>
      <c r="D25" s="19"/>
      <c r="E25" s="62">
        <v>106</v>
      </c>
      <c r="F25" s="63">
        <v>-111</v>
      </c>
      <c r="G25" s="62">
        <v>111</v>
      </c>
      <c r="H25" s="25">
        <f t="shared" si="7"/>
        <v>111</v>
      </c>
      <c r="I25" s="23">
        <v>143</v>
      </c>
      <c r="J25" s="24">
        <v>151</v>
      </c>
      <c r="K25" s="23">
        <v>-159</v>
      </c>
      <c r="L25" s="25">
        <f t="shared" si="8"/>
        <v>151</v>
      </c>
      <c r="M25" s="26">
        <f t="shared" si="9"/>
        <v>262</v>
      </c>
      <c r="N25" s="21">
        <f t="shared" si="3"/>
        <v>324.09400000000005</v>
      </c>
      <c r="O25" s="83"/>
    </row>
    <row r="26" spans="1:15" x14ac:dyDescent="0.2">
      <c r="A26" s="3">
        <v>55.6</v>
      </c>
      <c r="B26" s="2" t="s">
        <v>40</v>
      </c>
      <c r="C26" s="19">
        <v>2001</v>
      </c>
      <c r="D26" s="22"/>
      <c r="E26" s="69">
        <v>86</v>
      </c>
      <c r="F26" s="70">
        <v>89</v>
      </c>
      <c r="G26" s="69">
        <v>0</v>
      </c>
      <c r="H26" s="71">
        <f t="shared" si="7"/>
        <v>89</v>
      </c>
      <c r="I26" s="69">
        <v>107</v>
      </c>
      <c r="J26" s="70">
        <v>114</v>
      </c>
      <c r="K26" s="27">
        <v>0</v>
      </c>
      <c r="L26" s="25">
        <f t="shared" si="8"/>
        <v>114</v>
      </c>
      <c r="M26" s="26">
        <f t="shared" si="9"/>
        <v>203</v>
      </c>
      <c r="N26" s="21">
        <f t="shared" si="3"/>
        <v>312.51850000000002</v>
      </c>
      <c r="O26" s="83"/>
    </row>
    <row r="27" spans="1:15" ht="13.5" thickBot="1" x14ac:dyDescent="0.25">
      <c r="A27" s="29">
        <v>57.6</v>
      </c>
      <c r="B27" s="30" t="s">
        <v>41</v>
      </c>
      <c r="C27" s="41">
        <v>2000</v>
      </c>
      <c r="D27" s="31"/>
      <c r="E27" s="73">
        <v>80</v>
      </c>
      <c r="F27" s="74">
        <v>-84</v>
      </c>
      <c r="G27" s="73">
        <v>84</v>
      </c>
      <c r="H27" s="75">
        <f t="shared" si="7"/>
        <v>84</v>
      </c>
      <c r="I27" s="73">
        <v>96</v>
      </c>
      <c r="J27" s="74">
        <v>101</v>
      </c>
      <c r="K27" s="33">
        <v>-104</v>
      </c>
      <c r="L27" s="32">
        <f t="shared" si="8"/>
        <v>101</v>
      </c>
      <c r="M27" s="34">
        <f t="shared" si="9"/>
        <v>185</v>
      </c>
      <c r="N27" s="21">
        <f t="shared" si="3"/>
        <v>277.46300000000002</v>
      </c>
      <c r="O27" s="84"/>
    </row>
    <row r="28" spans="1:15" ht="13.5" thickBot="1" x14ac:dyDescent="0.25">
      <c r="A28" s="95" t="s">
        <v>20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7"/>
      <c r="N28" s="57">
        <f>SUM(N29:N34)-MIN(N29:N34)</f>
        <v>1365.6365000000001</v>
      </c>
      <c r="O28" s="52">
        <f>RANK(N28,($N$7,$N$14,$N$21,$N$28,$N$35,$N$42))</f>
        <v>5</v>
      </c>
    </row>
    <row r="29" spans="1:15" x14ac:dyDescent="0.2">
      <c r="A29" s="35">
        <v>67.8</v>
      </c>
      <c r="B29" s="36" t="s">
        <v>43</v>
      </c>
      <c r="C29" s="40">
        <v>1991</v>
      </c>
      <c r="D29" s="37"/>
      <c r="E29" s="60">
        <v>75</v>
      </c>
      <c r="F29" s="61">
        <v>-80</v>
      </c>
      <c r="G29" s="60">
        <v>80</v>
      </c>
      <c r="H29" s="38">
        <f t="shared" ref="H29:H34" si="10">IF(MAX(E29:G29)&lt;0,0,MAX(E29:G29))</f>
        <v>80</v>
      </c>
      <c r="I29" s="60">
        <v>90</v>
      </c>
      <c r="J29" s="61">
        <v>95</v>
      </c>
      <c r="K29" s="60">
        <v>-100</v>
      </c>
      <c r="L29" s="38">
        <f t="shared" ref="L29:L34" si="11">IF(MAX(I29:K29)&lt;0,0,MAX(I29:K29))</f>
        <v>95</v>
      </c>
      <c r="M29" s="39">
        <f t="shared" ref="M29:M34" si="12">SUM(H29,L29)</f>
        <v>175</v>
      </c>
      <c r="N29" s="44">
        <f t="shared" si="3"/>
        <v>235.13</v>
      </c>
      <c r="O29" s="82"/>
    </row>
    <row r="30" spans="1:15" x14ac:dyDescent="0.2">
      <c r="A30" s="3">
        <v>95.1</v>
      </c>
      <c r="B30" s="2" t="s">
        <v>44</v>
      </c>
      <c r="C30" s="19">
        <v>1988</v>
      </c>
      <c r="D30" s="19"/>
      <c r="E30" s="62">
        <v>60</v>
      </c>
      <c r="F30" s="63">
        <v>-65</v>
      </c>
      <c r="G30" s="62">
        <v>65</v>
      </c>
      <c r="H30" s="25">
        <f t="shared" si="10"/>
        <v>65</v>
      </c>
      <c r="I30" s="62">
        <v>90</v>
      </c>
      <c r="J30" s="63">
        <v>95</v>
      </c>
      <c r="K30" s="62">
        <v>-100</v>
      </c>
      <c r="L30" s="25">
        <f t="shared" si="11"/>
        <v>95</v>
      </c>
      <c r="M30" s="26">
        <f t="shared" si="12"/>
        <v>160</v>
      </c>
      <c r="N30" s="21">
        <f t="shared" si="3"/>
        <v>180.864</v>
      </c>
      <c r="O30" s="83"/>
    </row>
    <row r="31" spans="1:15" x14ac:dyDescent="0.2">
      <c r="A31" s="3">
        <v>98.6</v>
      </c>
      <c r="B31" s="2" t="s">
        <v>45</v>
      </c>
      <c r="C31" s="19">
        <v>1979</v>
      </c>
      <c r="D31" s="22"/>
      <c r="E31" s="62">
        <v>90</v>
      </c>
      <c r="F31" s="63">
        <v>-95</v>
      </c>
      <c r="G31" s="62">
        <v>95</v>
      </c>
      <c r="H31" s="25">
        <f t="shared" si="10"/>
        <v>95</v>
      </c>
      <c r="I31" s="62">
        <v>120</v>
      </c>
      <c r="J31" s="63">
        <v>125</v>
      </c>
      <c r="K31" s="65">
        <v>130</v>
      </c>
      <c r="L31" s="25">
        <f t="shared" si="11"/>
        <v>130</v>
      </c>
      <c r="M31" s="26">
        <f t="shared" si="12"/>
        <v>225</v>
      </c>
      <c r="N31" s="21">
        <f t="shared" si="3"/>
        <v>250.785</v>
      </c>
      <c r="O31" s="83"/>
    </row>
    <row r="32" spans="1:15" x14ac:dyDescent="0.2">
      <c r="A32" s="3">
        <v>74.3</v>
      </c>
      <c r="B32" s="2" t="s">
        <v>46</v>
      </c>
      <c r="C32" s="19">
        <v>1995</v>
      </c>
      <c r="D32" s="19"/>
      <c r="E32" s="62">
        <v>-90</v>
      </c>
      <c r="F32" s="63">
        <v>90</v>
      </c>
      <c r="G32" s="62">
        <v>-95</v>
      </c>
      <c r="H32" s="25">
        <f t="shared" si="10"/>
        <v>90</v>
      </c>
      <c r="I32" s="62">
        <v>120</v>
      </c>
      <c r="J32" s="24">
        <v>-125</v>
      </c>
      <c r="K32" s="23">
        <v>-125</v>
      </c>
      <c r="L32" s="25">
        <f t="shared" si="11"/>
        <v>120</v>
      </c>
      <c r="M32" s="26">
        <f t="shared" si="12"/>
        <v>210</v>
      </c>
      <c r="N32" s="21">
        <f t="shared" si="3"/>
        <v>267.28800000000001</v>
      </c>
      <c r="O32" s="83"/>
    </row>
    <row r="33" spans="1:15" x14ac:dyDescent="0.2">
      <c r="A33" s="3">
        <v>98.2</v>
      </c>
      <c r="B33" s="2" t="s">
        <v>47</v>
      </c>
      <c r="C33" s="19">
        <v>1990</v>
      </c>
      <c r="D33" s="22"/>
      <c r="E33" s="69">
        <v>100</v>
      </c>
      <c r="F33" s="70">
        <v>105</v>
      </c>
      <c r="G33" s="69">
        <v>110</v>
      </c>
      <c r="H33" s="71">
        <f t="shared" si="10"/>
        <v>110</v>
      </c>
      <c r="I33" s="69">
        <v>120</v>
      </c>
      <c r="J33" s="70">
        <v>125</v>
      </c>
      <c r="K33" s="72">
        <v>130</v>
      </c>
      <c r="L33" s="25">
        <f t="shared" si="11"/>
        <v>130</v>
      </c>
      <c r="M33" s="26">
        <f t="shared" si="12"/>
        <v>240</v>
      </c>
      <c r="N33" s="21">
        <f t="shared" si="3"/>
        <v>267.93600000000004</v>
      </c>
      <c r="O33" s="83"/>
    </row>
    <row r="34" spans="1:15" ht="13.5" thickBot="1" x14ac:dyDescent="0.25">
      <c r="A34" s="29">
        <v>95.3</v>
      </c>
      <c r="B34" s="30" t="s">
        <v>48</v>
      </c>
      <c r="C34" s="41">
        <v>1998</v>
      </c>
      <c r="D34" s="31"/>
      <c r="E34" s="73">
        <v>130</v>
      </c>
      <c r="F34" s="74">
        <v>140</v>
      </c>
      <c r="G34" s="73">
        <v>0</v>
      </c>
      <c r="H34" s="75">
        <f t="shared" si="10"/>
        <v>140</v>
      </c>
      <c r="I34" s="73">
        <v>158</v>
      </c>
      <c r="J34" s="74">
        <v>165</v>
      </c>
      <c r="K34" s="76">
        <v>0</v>
      </c>
      <c r="L34" s="32">
        <f t="shared" si="11"/>
        <v>165</v>
      </c>
      <c r="M34" s="34">
        <f t="shared" si="12"/>
        <v>305</v>
      </c>
      <c r="N34" s="21">
        <f t="shared" si="3"/>
        <v>344.4975</v>
      </c>
      <c r="O34" s="84"/>
    </row>
    <row r="35" spans="1:15" ht="13.5" thickBot="1" x14ac:dyDescent="0.25">
      <c r="A35" s="95" t="s">
        <v>22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7"/>
      <c r="N35" s="57">
        <f>SUM(N36:N41)-MIN(N36:N41)</f>
        <v>1282.8090999999999</v>
      </c>
      <c r="O35" s="52">
        <f>RANK(N35,($N$7,$N$14,$N$21,$N$28,$N$35,$N$42))</f>
        <v>6</v>
      </c>
    </row>
    <row r="36" spans="1:15" x14ac:dyDescent="0.2">
      <c r="A36" s="35">
        <v>82.8</v>
      </c>
      <c r="B36" s="36" t="s">
        <v>49</v>
      </c>
      <c r="C36" s="40">
        <v>1984</v>
      </c>
      <c r="D36" s="37"/>
      <c r="E36" s="60">
        <v>72</v>
      </c>
      <c r="F36" s="61">
        <v>80</v>
      </c>
      <c r="G36" s="60">
        <v>85</v>
      </c>
      <c r="H36" s="38">
        <f t="shared" ref="H36:H41" si="13">IF(MAX(E36:G36)&lt;0,0,MAX(E36:G36))</f>
        <v>85</v>
      </c>
      <c r="I36" s="60">
        <v>100</v>
      </c>
      <c r="J36" s="61">
        <v>105</v>
      </c>
      <c r="K36" s="60">
        <v>-110</v>
      </c>
      <c r="L36" s="38">
        <f t="shared" ref="L36:L41" si="14">IF(MAX(I36:K36)&lt;0,0,MAX(I36:K36))</f>
        <v>105</v>
      </c>
      <c r="M36" s="39">
        <f t="shared" ref="M36:M41" si="15">SUM(H36,L36)</f>
        <v>190</v>
      </c>
      <c r="N36" s="44">
        <f t="shared" si="3"/>
        <v>228.43699999999998</v>
      </c>
      <c r="O36" s="82"/>
    </row>
    <row r="37" spans="1:15" x14ac:dyDescent="0.2">
      <c r="A37" s="3">
        <v>86.3</v>
      </c>
      <c r="B37" s="2" t="s">
        <v>50</v>
      </c>
      <c r="C37" s="19">
        <v>1980</v>
      </c>
      <c r="D37" s="19"/>
      <c r="E37" s="62">
        <v>95</v>
      </c>
      <c r="F37" s="63">
        <v>101</v>
      </c>
      <c r="G37" s="62">
        <v>107</v>
      </c>
      <c r="H37" s="25">
        <f t="shared" si="13"/>
        <v>107</v>
      </c>
      <c r="I37" s="62">
        <v>125</v>
      </c>
      <c r="J37" s="63">
        <v>131</v>
      </c>
      <c r="K37" s="62">
        <v>137</v>
      </c>
      <c r="L37" s="25">
        <f t="shared" si="14"/>
        <v>137</v>
      </c>
      <c r="M37" s="26">
        <f t="shared" si="15"/>
        <v>244</v>
      </c>
      <c r="N37" s="21">
        <f t="shared" si="3"/>
        <v>287.62720000000002</v>
      </c>
      <c r="O37" s="83"/>
    </row>
    <row r="38" spans="1:15" x14ac:dyDescent="0.2">
      <c r="A38" s="3">
        <v>103.5</v>
      </c>
      <c r="B38" s="2" t="s">
        <v>51</v>
      </c>
      <c r="C38" s="19">
        <v>1970</v>
      </c>
      <c r="D38" s="22"/>
      <c r="E38" s="62">
        <v>107</v>
      </c>
      <c r="F38" s="63">
        <v>112</v>
      </c>
      <c r="G38" s="62">
        <v>-116</v>
      </c>
      <c r="H38" s="25">
        <f t="shared" si="13"/>
        <v>112</v>
      </c>
      <c r="I38" s="62">
        <v>130</v>
      </c>
      <c r="J38" s="24">
        <v>-135</v>
      </c>
      <c r="K38" s="27">
        <v>-137</v>
      </c>
      <c r="L38" s="25">
        <f t="shared" si="14"/>
        <v>130</v>
      </c>
      <c r="M38" s="26">
        <f t="shared" si="15"/>
        <v>242</v>
      </c>
      <c r="N38" s="21">
        <f t="shared" si="3"/>
        <v>265.06259999999997</v>
      </c>
      <c r="O38" s="83"/>
    </row>
    <row r="39" spans="1:15" x14ac:dyDescent="0.2">
      <c r="A39" s="3">
        <v>73.2</v>
      </c>
      <c r="B39" s="2" t="s">
        <v>52</v>
      </c>
      <c r="C39" s="19">
        <v>1969</v>
      </c>
      <c r="D39" s="19"/>
      <c r="E39" s="62">
        <v>-80</v>
      </c>
      <c r="F39" s="63">
        <v>80</v>
      </c>
      <c r="G39" s="62">
        <v>83</v>
      </c>
      <c r="H39" s="25">
        <f t="shared" si="13"/>
        <v>83</v>
      </c>
      <c r="I39" s="62">
        <v>100</v>
      </c>
      <c r="J39" s="24">
        <v>-105</v>
      </c>
      <c r="K39" s="62">
        <v>105</v>
      </c>
      <c r="L39" s="25">
        <f t="shared" si="14"/>
        <v>105</v>
      </c>
      <c r="M39" s="26">
        <f t="shared" si="15"/>
        <v>188</v>
      </c>
      <c r="N39" s="21">
        <f t="shared" si="3"/>
        <v>241.3168</v>
      </c>
      <c r="O39" s="83"/>
    </row>
    <row r="40" spans="1:15" x14ac:dyDescent="0.2">
      <c r="A40" s="3">
        <v>94.3</v>
      </c>
      <c r="B40" s="2" t="s">
        <v>53</v>
      </c>
      <c r="C40" s="19">
        <v>1985</v>
      </c>
      <c r="D40" s="22"/>
      <c r="E40" s="69">
        <v>90</v>
      </c>
      <c r="F40" s="70">
        <v>95</v>
      </c>
      <c r="G40" s="69">
        <v>100</v>
      </c>
      <c r="H40" s="71">
        <f t="shared" si="13"/>
        <v>100</v>
      </c>
      <c r="I40" s="69">
        <v>110</v>
      </c>
      <c r="J40" s="70">
        <v>115</v>
      </c>
      <c r="K40" s="27">
        <v>-120</v>
      </c>
      <c r="L40" s="25">
        <f t="shared" si="14"/>
        <v>115</v>
      </c>
      <c r="M40" s="26">
        <f t="shared" si="15"/>
        <v>215</v>
      </c>
      <c r="N40" s="21">
        <f t="shared" si="3"/>
        <v>243.87450000000001</v>
      </c>
      <c r="O40" s="83"/>
    </row>
    <row r="41" spans="1:15" ht="13.5" thickBot="1" x14ac:dyDescent="0.25">
      <c r="A41" s="29">
        <v>93.3</v>
      </c>
      <c r="B41" s="30" t="s">
        <v>54</v>
      </c>
      <c r="C41" s="41">
        <v>1987</v>
      </c>
      <c r="D41" s="31"/>
      <c r="E41" s="73">
        <v>90</v>
      </c>
      <c r="F41" s="74">
        <v>-95</v>
      </c>
      <c r="G41" s="73">
        <v>95</v>
      </c>
      <c r="H41" s="75">
        <f t="shared" si="13"/>
        <v>95</v>
      </c>
      <c r="I41" s="73">
        <v>120</v>
      </c>
      <c r="J41" s="74">
        <v>-125</v>
      </c>
      <c r="K41" s="33">
        <v>-125</v>
      </c>
      <c r="L41" s="32">
        <f t="shared" si="14"/>
        <v>120</v>
      </c>
      <c r="M41" s="34">
        <f t="shared" si="15"/>
        <v>215</v>
      </c>
      <c r="N41" s="21">
        <f t="shared" si="3"/>
        <v>244.928</v>
      </c>
      <c r="O41" s="84"/>
    </row>
    <row r="42" spans="1:15" ht="13.5" thickBot="1" x14ac:dyDescent="0.25">
      <c r="A42" s="95" t="s">
        <v>21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7"/>
      <c r="N42" s="57">
        <f>SUM(N43:N48)-MIN(N43:N48)</f>
        <v>1433.5785999999998</v>
      </c>
      <c r="O42" s="52">
        <f>RANK(N42,($N$7,$N$14,$N$21,$N$28,$N$35,$N$42))</f>
        <v>2</v>
      </c>
    </row>
    <row r="43" spans="1:15" x14ac:dyDescent="0.2">
      <c r="A43" s="35">
        <v>76.2</v>
      </c>
      <c r="B43" s="36" t="s">
        <v>55</v>
      </c>
      <c r="C43" s="40">
        <v>1990</v>
      </c>
      <c r="D43" s="37"/>
      <c r="E43" s="60">
        <v>85</v>
      </c>
      <c r="F43" s="61">
        <v>90</v>
      </c>
      <c r="G43" s="60">
        <v>-93</v>
      </c>
      <c r="H43" s="38">
        <f t="shared" ref="H43:H52" si="16">IF(MAX(E43:G43)&lt;0,0,MAX(E43:G43))</f>
        <v>90</v>
      </c>
      <c r="I43" s="60">
        <v>108</v>
      </c>
      <c r="J43" s="61">
        <v>114</v>
      </c>
      <c r="K43" s="60">
        <v>-117</v>
      </c>
      <c r="L43" s="38">
        <f t="shared" ref="L43:L52" si="17">IF(MAX(I43:K43)&lt;0,0,MAX(I43:K43))</f>
        <v>114</v>
      </c>
      <c r="M43" s="39">
        <f t="shared" ref="M43:M52" si="18">SUM(H43,L43)</f>
        <v>204</v>
      </c>
      <c r="N43" s="44">
        <f t="shared" si="3"/>
        <v>256.06080000000003</v>
      </c>
      <c r="O43" s="82"/>
    </row>
    <row r="44" spans="1:15" x14ac:dyDescent="0.2">
      <c r="A44" s="3">
        <v>81.5</v>
      </c>
      <c r="B44" s="2" t="s">
        <v>56</v>
      </c>
      <c r="C44" s="19">
        <v>1989</v>
      </c>
      <c r="D44" s="19"/>
      <c r="E44" s="62">
        <v>85</v>
      </c>
      <c r="F44" s="63">
        <v>90</v>
      </c>
      <c r="G44" s="62">
        <v>93</v>
      </c>
      <c r="H44" s="25">
        <f t="shared" si="16"/>
        <v>93</v>
      </c>
      <c r="I44" s="62">
        <v>110</v>
      </c>
      <c r="J44" s="63">
        <v>115</v>
      </c>
      <c r="K44" s="62">
        <v>117</v>
      </c>
      <c r="L44" s="25">
        <f t="shared" si="17"/>
        <v>117</v>
      </c>
      <c r="M44" s="26">
        <f t="shared" si="18"/>
        <v>210</v>
      </c>
      <c r="N44" s="21">
        <f t="shared" si="3"/>
        <v>254.47800000000001</v>
      </c>
      <c r="O44" s="83"/>
    </row>
    <row r="45" spans="1:15" x14ac:dyDescent="0.2">
      <c r="A45" s="3">
        <v>98</v>
      </c>
      <c r="B45" s="2" t="s">
        <v>57</v>
      </c>
      <c r="C45" s="19">
        <v>1987</v>
      </c>
      <c r="D45" s="22"/>
      <c r="E45" s="62">
        <v>109</v>
      </c>
      <c r="F45" s="63">
        <v>-115</v>
      </c>
      <c r="G45" s="62">
        <v>-117</v>
      </c>
      <c r="H45" s="25">
        <f t="shared" si="16"/>
        <v>109</v>
      </c>
      <c r="I45" s="23">
        <v>140</v>
      </c>
      <c r="J45" s="24">
        <v>145</v>
      </c>
      <c r="K45" s="27">
        <v>-151</v>
      </c>
      <c r="L45" s="25">
        <f t="shared" si="17"/>
        <v>145</v>
      </c>
      <c r="M45" s="26">
        <f t="shared" si="18"/>
        <v>254</v>
      </c>
      <c r="N45" s="21">
        <f t="shared" si="3"/>
        <v>283.7688</v>
      </c>
      <c r="O45" s="83"/>
    </row>
    <row r="46" spans="1:15" x14ac:dyDescent="0.2">
      <c r="A46" s="3">
        <v>87.7</v>
      </c>
      <c r="B46" s="2" t="s">
        <v>58</v>
      </c>
      <c r="C46" s="19">
        <v>1990</v>
      </c>
      <c r="D46" s="19"/>
      <c r="E46" s="62">
        <v>100</v>
      </c>
      <c r="F46" s="63">
        <v>105</v>
      </c>
      <c r="G46" s="62">
        <v>-110</v>
      </c>
      <c r="H46" s="25">
        <f t="shared" si="16"/>
        <v>105</v>
      </c>
      <c r="I46" s="62">
        <v>125</v>
      </c>
      <c r="J46" s="63">
        <v>130</v>
      </c>
      <c r="K46" s="23">
        <v>-135</v>
      </c>
      <c r="L46" s="25">
        <f t="shared" si="17"/>
        <v>130</v>
      </c>
      <c r="M46" s="26">
        <f t="shared" si="18"/>
        <v>235</v>
      </c>
      <c r="N46" s="21">
        <f t="shared" si="3"/>
        <v>274.99699999999996</v>
      </c>
      <c r="O46" s="83"/>
    </row>
    <row r="47" spans="1:15" x14ac:dyDescent="0.2">
      <c r="A47" s="3">
        <v>85</v>
      </c>
      <c r="B47" s="2" t="s">
        <v>59</v>
      </c>
      <c r="C47" s="19">
        <v>1997</v>
      </c>
      <c r="D47" s="22"/>
      <c r="E47" s="69">
        <v>115</v>
      </c>
      <c r="F47" s="70">
        <v>-120</v>
      </c>
      <c r="G47" s="69">
        <v>120</v>
      </c>
      <c r="H47" s="71">
        <f t="shared" si="16"/>
        <v>120</v>
      </c>
      <c r="I47" s="69">
        <v>145</v>
      </c>
      <c r="J47" s="70">
        <v>152</v>
      </c>
      <c r="K47" s="27">
        <v>-156</v>
      </c>
      <c r="L47" s="25">
        <f t="shared" si="17"/>
        <v>152</v>
      </c>
      <c r="M47" s="26">
        <f t="shared" si="18"/>
        <v>272</v>
      </c>
      <c r="N47" s="21">
        <f t="shared" si="3"/>
        <v>322.91840000000002</v>
      </c>
      <c r="O47" s="83"/>
    </row>
    <row r="48" spans="1:15" ht="13.5" thickBot="1" x14ac:dyDescent="0.25">
      <c r="A48" s="46">
        <v>90.2</v>
      </c>
      <c r="B48" s="47" t="s">
        <v>60</v>
      </c>
      <c r="C48" s="41">
        <v>1982</v>
      </c>
      <c r="D48" s="41"/>
      <c r="E48" s="77">
        <v>106</v>
      </c>
      <c r="F48" s="78">
        <v>-110</v>
      </c>
      <c r="G48" s="77">
        <v>111</v>
      </c>
      <c r="H48" s="79">
        <f t="shared" si="16"/>
        <v>111</v>
      </c>
      <c r="I48" s="77">
        <v>137</v>
      </c>
      <c r="J48" s="78">
        <v>145</v>
      </c>
      <c r="K48" s="68">
        <v>-150</v>
      </c>
      <c r="L48" s="49">
        <f t="shared" si="17"/>
        <v>145</v>
      </c>
      <c r="M48" s="50">
        <f t="shared" si="18"/>
        <v>256</v>
      </c>
      <c r="N48" s="51">
        <f>IF(ISNUMBER(A48), (IF(175.508&lt; A48,M48, TRUNC(10^(0.75194503*((LOG((A48/175.508)/LOG(10))*(LOG((A48/175.508)/LOG(10)))))),4)*M48)), 0)</f>
        <v>295.83359999999999</v>
      </c>
      <c r="O48" s="84"/>
    </row>
    <row r="49" spans="1:15" ht="13.5" thickBot="1" x14ac:dyDescent="0.25">
      <c r="A49" s="95" t="s">
        <v>17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7"/>
      <c r="N49" s="59"/>
      <c r="O49" s="52"/>
    </row>
    <row r="50" spans="1:15" x14ac:dyDescent="0.2">
      <c r="A50" s="58">
        <v>81.5</v>
      </c>
      <c r="B50" s="36" t="s">
        <v>36</v>
      </c>
      <c r="C50" s="37">
        <v>1982</v>
      </c>
      <c r="D50" s="37"/>
      <c r="E50" s="61">
        <v>73</v>
      </c>
      <c r="F50" s="61">
        <v>77</v>
      </c>
      <c r="G50" s="61">
        <v>-80</v>
      </c>
      <c r="H50" s="53">
        <f t="shared" si="16"/>
        <v>77</v>
      </c>
      <c r="I50" s="61">
        <v>92</v>
      </c>
      <c r="J50" s="61">
        <v>-96</v>
      </c>
      <c r="K50" s="64">
        <v>100</v>
      </c>
      <c r="L50" s="53">
        <f t="shared" si="17"/>
        <v>100</v>
      </c>
      <c r="M50" s="53">
        <f t="shared" si="18"/>
        <v>177</v>
      </c>
      <c r="N50" s="54">
        <f t="shared" ref="N50:N52" si="19">IF(ISNUMBER(A50), (IF(175.508&lt; A50,M50, TRUNC(10^(0.75194503*((LOG((A50/175.508)/LOG(10))*(LOG((A50/175.508)/LOG(10)))))),4)*M50)), 0)</f>
        <v>214.48859999999999</v>
      </c>
      <c r="O50" s="83"/>
    </row>
    <row r="51" spans="1:15" x14ac:dyDescent="0.2">
      <c r="A51" s="55">
        <v>71</v>
      </c>
      <c r="B51" s="2" t="s">
        <v>39</v>
      </c>
      <c r="C51" s="19">
        <v>2001</v>
      </c>
      <c r="D51" s="19"/>
      <c r="E51" s="63">
        <v>90</v>
      </c>
      <c r="F51" s="63">
        <v>95</v>
      </c>
      <c r="G51" s="63">
        <v>-97</v>
      </c>
      <c r="H51" s="38">
        <f t="shared" si="16"/>
        <v>95</v>
      </c>
      <c r="I51" s="63">
        <v>110</v>
      </c>
      <c r="J51" s="63">
        <v>115</v>
      </c>
      <c r="K51" s="66">
        <v>117</v>
      </c>
      <c r="L51" s="38">
        <f t="shared" si="17"/>
        <v>117</v>
      </c>
      <c r="M51" s="39">
        <f t="shared" si="18"/>
        <v>212</v>
      </c>
      <c r="N51" s="44">
        <f t="shared" si="19"/>
        <v>276.99919999999997</v>
      </c>
      <c r="O51" s="83"/>
    </row>
    <row r="52" spans="1:15" ht="13.5" thickBot="1" x14ac:dyDescent="0.25">
      <c r="A52" s="56">
        <v>63.9</v>
      </c>
      <c r="B52" s="47" t="s">
        <v>42</v>
      </c>
      <c r="C52" s="41">
        <v>2001</v>
      </c>
      <c r="D52" s="41"/>
      <c r="E52" s="48">
        <v>-75</v>
      </c>
      <c r="F52" s="78">
        <v>75</v>
      </c>
      <c r="G52" s="48">
        <v>-80</v>
      </c>
      <c r="H52" s="49">
        <f t="shared" si="16"/>
        <v>75</v>
      </c>
      <c r="I52" s="78">
        <v>97</v>
      </c>
      <c r="J52" s="78">
        <v>102</v>
      </c>
      <c r="K52" s="80">
        <v>105</v>
      </c>
      <c r="L52" s="49">
        <f t="shared" si="17"/>
        <v>105</v>
      </c>
      <c r="M52" s="50">
        <f t="shared" si="18"/>
        <v>180</v>
      </c>
      <c r="N52" s="51">
        <f t="shared" si="19"/>
        <v>251.208</v>
      </c>
      <c r="O52" s="84"/>
    </row>
    <row r="53" spans="1:15" ht="13.5" customHeight="1" thickBot="1" x14ac:dyDescent="0.25">
      <c r="A53" s="67" t="s">
        <v>67</v>
      </c>
      <c r="G53" s="67" t="s">
        <v>66</v>
      </c>
      <c r="H53" s="67" t="s">
        <v>65</v>
      </c>
    </row>
    <row r="54" spans="1:15" x14ac:dyDescent="0.2">
      <c r="A54" s="85" t="s">
        <v>61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7"/>
    </row>
    <row r="55" spans="1:15" ht="13.5" thickBot="1" x14ac:dyDescent="0.25">
      <c r="A55" s="88" t="s">
        <v>68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90"/>
    </row>
    <row r="56" spans="1:15" ht="13.5" hidden="1" thickBot="1" x14ac:dyDescent="0.25">
      <c r="A56" s="91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90"/>
    </row>
  </sheetData>
  <mergeCells count="22">
    <mergeCell ref="O50:O52"/>
    <mergeCell ref="A54:N54"/>
    <mergeCell ref="A55:N55"/>
    <mergeCell ref="A56:N56"/>
    <mergeCell ref="A1:B1"/>
    <mergeCell ref="C1:K1"/>
    <mergeCell ref="A42:M42"/>
    <mergeCell ref="A35:M35"/>
    <mergeCell ref="A28:M28"/>
    <mergeCell ref="A21:M21"/>
    <mergeCell ref="A14:M14"/>
    <mergeCell ref="A49:M49"/>
    <mergeCell ref="A7:M7"/>
    <mergeCell ref="A2:O3"/>
    <mergeCell ref="L1:O1"/>
    <mergeCell ref="A4:O4"/>
    <mergeCell ref="O8:O13"/>
    <mergeCell ref="O43:O48"/>
    <mergeCell ref="O36:O41"/>
    <mergeCell ref="O29:O34"/>
    <mergeCell ref="O22:O27"/>
    <mergeCell ref="O15:O20"/>
  </mergeCells>
  <phoneticPr fontId="8" type="noConversion"/>
  <conditionalFormatting sqref="I50:K52 I36:K41 I15:K20 E29:G34 E36:G41 I22:K27 I29:K34 E15:G20 E22:G27 E8:G13 I8:K13 I43:K48 E43:G48 E50:G52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scale="73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Muži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Karel Prohl</cp:lastModifiedBy>
  <dcterms:created xsi:type="dcterms:W3CDTF">2017-01-22T21:04:49Z</dcterms:created>
  <dcterms:modified xsi:type="dcterms:W3CDTF">2017-03-05T08:13:33Z</dcterms:modified>
</cp:coreProperties>
</file>