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calcPr calcId="125725"/>
</workbook>
</file>

<file path=xl/calcChain.xml><?xml version="1.0" encoding="utf-8"?>
<calcChain xmlns="http://schemas.openxmlformats.org/spreadsheetml/2006/main">
  <c r="K70" i="1"/>
  <c r="G70"/>
  <c r="G69"/>
  <c r="K68"/>
  <c r="G68"/>
  <c r="K67"/>
  <c r="G67"/>
  <c r="K66"/>
  <c r="G66"/>
  <c r="K65"/>
  <c r="G65"/>
  <c r="K63"/>
  <c r="G63"/>
  <c r="K62"/>
  <c r="G62"/>
  <c r="M61"/>
  <c r="K61"/>
  <c r="G61"/>
  <c r="K60"/>
  <c r="G60"/>
  <c r="K59"/>
  <c r="G59"/>
  <c r="K58"/>
  <c r="G58"/>
  <c r="K56"/>
  <c r="G56"/>
  <c r="K55"/>
  <c r="G55"/>
  <c r="K54"/>
  <c r="G54"/>
  <c r="K53"/>
  <c r="G53"/>
  <c r="K52"/>
  <c r="G52"/>
  <c r="K51"/>
  <c r="G51"/>
  <c r="K49"/>
  <c r="G49"/>
  <c r="K48"/>
  <c r="G48"/>
  <c r="K47"/>
  <c r="G47"/>
  <c r="K46"/>
  <c r="G46"/>
  <c r="K45"/>
  <c r="G45"/>
  <c r="K44"/>
  <c r="G44"/>
  <c r="K42"/>
  <c r="G42"/>
  <c r="K41"/>
  <c r="G41"/>
  <c r="K40"/>
  <c r="G40"/>
  <c r="K39"/>
  <c r="G39"/>
  <c r="K38"/>
  <c r="G38"/>
  <c r="K37"/>
  <c r="G37"/>
  <c r="G35"/>
  <c r="K35"/>
  <c r="G34"/>
  <c r="K34"/>
  <c r="G33"/>
  <c r="K33"/>
  <c r="G32"/>
  <c r="K32"/>
  <c r="G31"/>
  <c r="K31"/>
  <c r="G30"/>
  <c r="K30"/>
  <c r="G28"/>
  <c r="K28"/>
  <c r="G27"/>
  <c r="K27"/>
  <c r="G26"/>
  <c r="K26"/>
  <c r="G25"/>
  <c r="K25"/>
  <c r="G24"/>
  <c r="K24"/>
  <c r="G23"/>
  <c r="K23"/>
  <c r="G21"/>
  <c r="K21"/>
  <c r="G20"/>
  <c r="K20"/>
  <c r="G19"/>
  <c r="K19"/>
  <c r="G18"/>
  <c r="K18"/>
  <c r="G17"/>
  <c r="K17"/>
  <c r="G16"/>
  <c r="K16"/>
  <c r="G13"/>
  <c r="K13"/>
  <c r="G12"/>
  <c r="K12"/>
  <c r="G14"/>
  <c r="K14"/>
  <c r="K11"/>
  <c r="G11"/>
  <c r="G9"/>
  <c r="K9"/>
  <c r="G10"/>
  <c r="K10"/>
  <c r="L68" l="1"/>
  <c r="M68" s="1"/>
  <c r="L70"/>
  <c r="M70" s="1"/>
  <c r="L66"/>
  <c r="M66" s="1"/>
  <c r="L59"/>
  <c r="M59" s="1"/>
  <c r="L61"/>
  <c r="L55"/>
  <c r="M55" s="1"/>
  <c r="L69"/>
  <c r="M69" s="1"/>
  <c r="L67"/>
  <c r="M67" s="1"/>
  <c r="L65"/>
  <c r="M65" s="1"/>
  <c r="L63"/>
  <c r="M63" s="1"/>
  <c r="L62"/>
  <c r="M62" s="1"/>
  <c r="L60"/>
  <c r="M60" s="1"/>
  <c r="L58"/>
  <c r="M58" s="1"/>
  <c r="L56"/>
  <c r="M56" s="1"/>
  <c r="L53"/>
  <c r="M53" s="1"/>
  <c r="L51"/>
  <c r="M51" s="1"/>
  <c r="L52"/>
  <c r="M52" s="1"/>
  <c r="L54"/>
  <c r="M54" s="1"/>
  <c r="L34"/>
  <c r="M34" s="1"/>
  <c r="L27"/>
  <c r="M27" s="1"/>
  <c r="L24"/>
  <c r="M24" s="1"/>
  <c r="L23"/>
  <c r="M23" s="1"/>
  <c r="L20"/>
  <c r="M20" s="1"/>
  <c r="L21"/>
  <c r="M21" s="1"/>
  <c r="L14"/>
  <c r="M14" s="1"/>
  <c r="L12"/>
  <c r="M12" s="1"/>
  <c r="L17"/>
  <c r="M17" s="1"/>
  <c r="L19"/>
  <c r="M19" s="1"/>
  <c r="L9"/>
  <c r="M9" s="1"/>
  <c r="L16"/>
  <c r="M16" s="1"/>
  <c r="L18"/>
  <c r="M18" s="1"/>
  <c r="L26"/>
  <c r="M26" s="1"/>
  <c r="L28"/>
  <c r="M28" s="1"/>
  <c r="L32"/>
  <c r="M32" s="1"/>
  <c r="L33"/>
  <c r="M33" s="1"/>
  <c r="L38"/>
  <c r="M38" s="1"/>
  <c r="L39"/>
  <c r="M39" s="1"/>
  <c r="L40"/>
  <c r="M40" s="1"/>
  <c r="L42"/>
  <c r="M42" s="1"/>
  <c r="L44"/>
  <c r="M44" s="1"/>
  <c r="L45"/>
  <c r="M45" s="1"/>
  <c r="L47"/>
  <c r="M47" s="1"/>
  <c r="L48"/>
  <c r="M48" s="1"/>
  <c r="L49"/>
  <c r="M49" s="1"/>
  <c r="L13"/>
  <c r="M13" s="1"/>
  <c r="L25"/>
  <c r="M25" s="1"/>
  <c r="L30"/>
  <c r="M30" s="1"/>
  <c r="L31"/>
  <c r="M31" s="1"/>
  <c r="L35"/>
  <c r="M35" s="1"/>
  <c r="L37"/>
  <c r="M37" s="1"/>
  <c r="L41"/>
  <c r="M41" s="1"/>
  <c r="L46"/>
  <c r="M46" s="1"/>
  <c r="L10"/>
  <c r="M10" s="1"/>
  <c r="L11"/>
  <c r="M11" s="1"/>
  <c r="M64" l="1"/>
  <c r="M57"/>
  <c r="M50"/>
  <c r="M22"/>
  <c r="M29"/>
  <c r="M15"/>
  <c r="M36"/>
  <c r="M43"/>
  <c r="M8"/>
  <c r="N36" l="1"/>
  <c r="N15"/>
  <c r="N43"/>
  <c r="N8"/>
  <c r="N22"/>
  <c r="N64"/>
  <c r="N29"/>
  <c r="N57"/>
  <c r="N50"/>
</calcChain>
</file>

<file path=xl/sharedStrings.xml><?xml version="1.0" encoding="utf-8"?>
<sst xmlns="http://schemas.openxmlformats.org/spreadsheetml/2006/main" count="91" uniqueCount="87">
  <si>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</si>
  <si>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</si>
  <si>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</si>
  <si>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</si>
  <si>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</si>
  <si>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</si>
  <si>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</si>
  <si>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</si>
  <si>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</si>
  <si>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</si>
  <si>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</si>
  <si>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</si>
  <si>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</si>
  <si>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Holešov</t>
  </si>
  <si>
    <t>1. kolo III. ligy mužů</t>
  </si>
  <si>
    <t>Termín: 11. 3. 2017</t>
  </si>
  <si>
    <t>TAK Hellas Brno "C"</t>
  </si>
  <si>
    <t>Fit-Gym Havířov</t>
  </si>
  <si>
    <t>TJ Holešov "B"</t>
  </si>
  <si>
    <t>TJ Holešov "C"</t>
  </si>
  <si>
    <t>Vrchní rozhodčí: Kolář Daniel</t>
  </si>
  <si>
    <t>Petrov Nikolay</t>
  </si>
  <si>
    <t>Berka Daniel</t>
  </si>
  <si>
    <t>Novobilský Tomáš</t>
  </si>
  <si>
    <t>Vykoukal Marko</t>
  </si>
  <si>
    <t>Mičulek Martin</t>
  </si>
  <si>
    <t>Tran Bao</t>
  </si>
  <si>
    <t>Driják Ondřej</t>
  </si>
  <si>
    <t>Enčev Radek</t>
  </si>
  <si>
    <t>Nguyen Ondra</t>
  </si>
  <si>
    <t>Dobrovodský Michal</t>
  </si>
  <si>
    <t>Cága Jan</t>
  </si>
  <si>
    <t>Eliáš Jan</t>
  </si>
  <si>
    <t>Seibert Jan</t>
  </si>
  <si>
    <t>Přívětivý Robert</t>
  </si>
  <si>
    <t>Kotrc Ondřej</t>
  </si>
  <si>
    <t>Bolom Marek</t>
  </si>
  <si>
    <t>Maršálek Josef</t>
  </si>
  <si>
    <t>Havlík Eduard</t>
  </si>
  <si>
    <t>Navrátil Petr</t>
  </si>
  <si>
    <t>Lutter Milan</t>
  </si>
  <si>
    <t>Machač Tomáš</t>
  </si>
  <si>
    <t>Pozn.:</t>
  </si>
  <si>
    <t>Sládeček Martin</t>
  </si>
  <si>
    <t>Czakan Martin</t>
  </si>
  <si>
    <t>Bystroň Tomáš</t>
  </si>
  <si>
    <t>Pazdiora Martin</t>
  </si>
  <si>
    <t>Bohunovský Michal</t>
  </si>
  <si>
    <t>Dostál Martin</t>
  </si>
  <si>
    <t>Komár Michal</t>
  </si>
  <si>
    <t>Maršík Rudolfo</t>
  </si>
  <si>
    <t>Turek Jan</t>
  </si>
  <si>
    <t>Velkov Michal</t>
  </si>
  <si>
    <t>Navrátil Petr, Machač Tomáš (oba TAK Hellas Brno), Bystroň Tomáš, Michal Bohunovský (oba Fit-Gym Havířov), Dostál Martin (CFD Brno) mají průkazky v Praze</t>
  </si>
  <si>
    <t>Grézl Jan</t>
  </si>
  <si>
    <t>Ondruch Jakub</t>
  </si>
  <si>
    <t>Řehulka David</t>
  </si>
  <si>
    <t>Mader Ondřej</t>
  </si>
  <si>
    <t>Scholler Martin</t>
  </si>
  <si>
    <t>Ignácek Tomáš</t>
  </si>
  <si>
    <t>Kolář Jan</t>
  </si>
  <si>
    <t>Kolář Daniel</t>
  </si>
  <si>
    <t>Schmidt Martin</t>
  </si>
  <si>
    <t>Zdražil Lukáš</t>
  </si>
  <si>
    <t>Zdražil Jan</t>
  </si>
  <si>
    <t>Pliska Tomáš</t>
  </si>
  <si>
    <t>Lachnit Martin</t>
  </si>
  <si>
    <t>Šemnický Robert</t>
  </si>
  <si>
    <t>Pliska Ladislav</t>
  </si>
  <si>
    <t>Navrátil Lukáš</t>
  </si>
  <si>
    <t>Machač Miroslav</t>
  </si>
  <si>
    <t>ASK T. Kopřivnice "A"</t>
  </si>
  <si>
    <t>ASK T. Kopřivnice "B"</t>
  </si>
  <si>
    <t>Rozhodčí: Kolář Josef, Kaláčová, Brázdil, Votánek, Kužílek, Doležel, Špidlík, Navrátil P.</t>
  </si>
  <si>
    <t>-</t>
  </si>
  <si>
    <t>CF Destiny Brno</t>
  </si>
  <si>
    <t>SPČ Vzpírání Olomouc</t>
  </si>
  <si>
    <t>SKV Příbor</t>
  </si>
  <si>
    <t>5 b.</t>
  </si>
  <si>
    <t>6 b.</t>
  </si>
  <si>
    <t>7 b.</t>
  </si>
  <si>
    <t>8 b.</t>
  </si>
  <si>
    <t>9 b.</t>
  </si>
  <si>
    <t>10 b.</t>
  </si>
  <si>
    <t>11 b.</t>
  </si>
  <si>
    <t>12 b.</t>
  </si>
  <si>
    <t>13 b.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</si>
</sst>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2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98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2" fontId="2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2" fillId="0" borderId="17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2" fillId="0" borderId="20" xfId="0" quotePrefix="1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4" fontId="0" fillId="0" borderId="3" xfId="0" applyNumberFormat="1" applyBorder="1"/>
    <xf numFmtId="164" fontId="0" fillId="0" borderId="8" xfId="0" applyNumberFormat="1" applyBorder="1"/>
    <xf numFmtId="165" fontId="2" fillId="0" borderId="22" xfId="0" applyNumberFormat="1" applyFont="1" applyBorder="1" applyAlignment="1">
      <alignment horizontal="right"/>
    </xf>
    <xf numFmtId="165" fontId="4" fillId="2" borderId="10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1" fontId="2" fillId="0" borderId="28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 applyAlignment="1"/>
    <xf numFmtId="1" fontId="2" fillId="0" borderId="23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7" xfId="0" quotePrefix="1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2" fillId="0" borderId="20" xfId="0" quotePrefix="1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2" fillId="0" borderId="28" xfId="0" quotePrefix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26" xfId="0" applyNumberFormat="1" applyFont="1" applyFill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0" fillId="0" borderId="0" xfId="0" applyAlignment="1"/>
  </cellXfs>
  <cellStyles count="1">
    <cellStyle name="normální" xfId="0" builtinId="0"/>
  </cellStyles>
  <dxfs count="8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G74"/>
  <sheetViews>
    <sheetView tabSelected="1" topLeftCell="A11" zoomScaleNormal="100" workbookViewId="0">
      <selection activeCell="T32" sqref="T32"/>
    </sheetView>
  </sheetViews>
  <sheetFormatPr defaultRowHeight="12.75"/>
  <cols>
    <col min="1" max="1" width="7.28515625" customWidth="1"/>
    <col min="2" max="2" width="19.140625" customWidth="1"/>
    <col min="3" max="3" width="7.7109375" customWidth="1"/>
    <col min="4" max="6" width="7" customWidth="1"/>
    <col min="7" max="7" width="6.42578125" customWidth="1"/>
    <col min="8" max="10" width="7" customWidth="1"/>
    <col min="11" max="11" width="6.42578125" customWidth="1"/>
    <col min="12" max="12" width="8" customWidth="1"/>
    <col min="13" max="13" width="11.7109375" customWidth="1"/>
    <col min="14" max="14" width="7.140625" style="1" customWidth="1"/>
  </cols>
  <sheetData>
    <row r="1" spans="1:14" ht="27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5.75" customHeight="1">
      <c r="A2" s="85" t="s">
        <v>15</v>
      </c>
      <c r="B2" s="86"/>
      <c r="C2" s="87" t="s">
        <v>0</v>
      </c>
      <c r="D2" s="87"/>
      <c r="E2" s="87"/>
      <c r="F2" s="87"/>
      <c r="G2" s="87"/>
      <c r="H2" s="87"/>
      <c r="I2" s="87"/>
      <c r="J2" s="87"/>
      <c r="K2" s="83" t="s">
        <v>13</v>
      </c>
      <c r="L2" s="83"/>
      <c r="M2" s="83"/>
      <c r="N2" s="83"/>
    </row>
    <row r="3" spans="1:14" ht="15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9.75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3.5" thickBot="1">
      <c r="A6" s="4" t="s">
        <v>1</v>
      </c>
      <c r="B6" s="5" t="s">
        <v>2</v>
      </c>
      <c r="C6" s="26" t="s">
        <v>12</v>
      </c>
      <c r="D6" s="6" t="s">
        <v>3</v>
      </c>
      <c r="E6" s="7"/>
      <c r="F6" s="7"/>
      <c r="G6" s="8"/>
      <c r="H6" s="6" t="s">
        <v>4</v>
      </c>
      <c r="I6" s="7"/>
      <c r="J6" s="7"/>
      <c r="K6" s="8"/>
      <c r="L6" s="19" t="s">
        <v>5</v>
      </c>
      <c r="M6" s="9" t="s">
        <v>6</v>
      </c>
      <c r="N6" s="41"/>
    </row>
    <row r="7" spans="1:14" ht="13.5" thickBot="1">
      <c r="A7" s="10"/>
      <c r="B7" s="11"/>
      <c r="C7" s="12" t="s">
        <v>7</v>
      </c>
      <c r="D7" s="13" t="s">
        <v>8</v>
      </c>
      <c r="E7" s="14" t="s">
        <v>9</v>
      </c>
      <c r="F7" s="15" t="s">
        <v>10</v>
      </c>
      <c r="G7" s="14" t="s">
        <v>11</v>
      </c>
      <c r="H7" s="15" t="s">
        <v>8</v>
      </c>
      <c r="I7" s="14" t="s">
        <v>9</v>
      </c>
      <c r="J7" s="15" t="s">
        <v>10</v>
      </c>
      <c r="K7" s="14" t="s">
        <v>11</v>
      </c>
      <c r="L7" s="16"/>
      <c r="M7" s="17"/>
      <c r="N7" s="42"/>
    </row>
    <row r="8" spans="1:14" ht="13.5" thickBot="1">
      <c r="A8" s="79" t="s">
        <v>71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M8" s="44">
        <f>SUM(M9:M14)-MIN(M9:M14)</f>
        <v>1258.5197000000001</v>
      </c>
      <c r="N8" s="53">
        <f>RANK(M8,($M$8,$M$15,$M$22,$M$29,$M$36,$M$43,$M$50,$M$57,$M$64))</f>
        <v>1</v>
      </c>
    </row>
    <row r="9" spans="1:14">
      <c r="A9" s="34">
        <v>72.3</v>
      </c>
      <c r="B9" s="35" t="s">
        <v>21</v>
      </c>
      <c r="C9" s="36">
        <v>1973</v>
      </c>
      <c r="D9" s="61">
        <v>60</v>
      </c>
      <c r="E9" s="62">
        <v>65</v>
      </c>
      <c r="F9" s="61">
        <v>70</v>
      </c>
      <c r="G9" s="37">
        <f t="shared" ref="G9:G14" si="0">IF(MAX(D9:F9)&lt;0,0,MAX(D9:F9))</f>
        <v>70</v>
      </c>
      <c r="H9" s="61">
        <v>80</v>
      </c>
      <c r="I9" s="62">
        <v>85</v>
      </c>
      <c r="J9" s="61">
        <v>90</v>
      </c>
      <c r="K9" s="37">
        <f t="shared" ref="K9:K14" si="1">IF(MAX(H9:J9)&lt;0,0,MAX(H9:J9))</f>
        <v>90</v>
      </c>
      <c r="L9" s="38">
        <f t="shared" ref="L9:L14" si="2">SUM(G9,K9)</f>
        <v>160</v>
      </c>
      <c r="M9" s="43">
        <f t="shared" ref="M9:M14" si="3">IF(ISNUMBER(A9), (IF(175.508&lt; A9,L9, TRUNC(10^(0.75194503*((LOG((A9/175.508)/LOG(10))*(LOG((A9/175.508)/LOG(10)))))),4)*L9)), 0)</f>
        <v>206.84799999999998</v>
      </c>
      <c r="N9" s="94" t="s">
        <v>86</v>
      </c>
    </row>
    <row r="10" spans="1:14">
      <c r="A10" s="3">
        <v>86.8</v>
      </c>
      <c r="B10" s="2" t="s">
        <v>22</v>
      </c>
      <c r="C10" s="18">
        <v>1996</v>
      </c>
      <c r="D10" s="63">
        <v>-80</v>
      </c>
      <c r="E10" s="64">
        <v>-80</v>
      </c>
      <c r="F10" s="63">
        <v>80</v>
      </c>
      <c r="G10" s="23">
        <f t="shared" si="0"/>
        <v>80</v>
      </c>
      <c r="H10" s="63">
        <v>110</v>
      </c>
      <c r="I10" s="64">
        <v>115</v>
      </c>
      <c r="J10" s="63">
        <v>120</v>
      </c>
      <c r="K10" s="23">
        <f t="shared" si="1"/>
        <v>120</v>
      </c>
      <c r="L10" s="24">
        <f t="shared" si="2"/>
        <v>200</v>
      </c>
      <c r="M10" s="20">
        <f t="shared" si="3"/>
        <v>235.14</v>
      </c>
      <c r="N10" s="95"/>
    </row>
    <row r="11" spans="1:14">
      <c r="A11" s="3">
        <v>95.5</v>
      </c>
      <c r="B11" s="2" t="s">
        <v>23</v>
      </c>
      <c r="C11" s="18">
        <v>1991</v>
      </c>
      <c r="D11" s="63">
        <v>105</v>
      </c>
      <c r="E11" s="64">
        <v>110</v>
      </c>
      <c r="F11" s="63">
        <v>-115</v>
      </c>
      <c r="G11" s="23">
        <f t="shared" si="0"/>
        <v>110</v>
      </c>
      <c r="H11" s="63">
        <v>125</v>
      </c>
      <c r="I11" s="64">
        <v>-132</v>
      </c>
      <c r="J11" s="65">
        <v>135</v>
      </c>
      <c r="K11" s="23">
        <f t="shared" si="1"/>
        <v>135</v>
      </c>
      <c r="L11" s="24">
        <f t="shared" si="2"/>
        <v>245</v>
      </c>
      <c r="M11" s="20">
        <f t="shared" si="3"/>
        <v>276.48250000000002</v>
      </c>
      <c r="N11" s="95"/>
    </row>
    <row r="12" spans="1:14">
      <c r="A12" s="3">
        <v>93.7</v>
      </c>
      <c r="B12" s="2" t="s">
        <v>24</v>
      </c>
      <c r="C12" s="18">
        <v>1993</v>
      </c>
      <c r="D12" s="63">
        <v>90</v>
      </c>
      <c r="E12" s="64">
        <v>-96</v>
      </c>
      <c r="F12" s="63">
        <v>-100</v>
      </c>
      <c r="G12" s="23">
        <f t="shared" si="0"/>
        <v>90</v>
      </c>
      <c r="H12" s="63">
        <v>105</v>
      </c>
      <c r="I12" s="64">
        <v>-113</v>
      </c>
      <c r="J12" s="63">
        <v>-115</v>
      </c>
      <c r="K12" s="23">
        <f t="shared" si="1"/>
        <v>105</v>
      </c>
      <c r="L12" s="24">
        <f t="shared" si="2"/>
        <v>195</v>
      </c>
      <c r="M12" s="20">
        <f t="shared" si="3"/>
        <v>221.75399999999999</v>
      </c>
      <c r="N12" s="95"/>
    </row>
    <row r="13" spans="1:14">
      <c r="A13" s="3">
        <v>72.599999999999994</v>
      </c>
      <c r="B13" s="2" t="s">
        <v>25</v>
      </c>
      <c r="C13" s="18">
        <v>1993</v>
      </c>
      <c r="D13" s="63">
        <v>-85</v>
      </c>
      <c r="E13" s="64">
        <v>87</v>
      </c>
      <c r="F13" s="63">
        <v>91</v>
      </c>
      <c r="G13" s="66">
        <f t="shared" si="0"/>
        <v>91</v>
      </c>
      <c r="H13" s="63">
        <v>112</v>
      </c>
      <c r="I13" s="64">
        <v>120</v>
      </c>
      <c r="J13" s="65">
        <v>125</v>
      </c>
      <c r="K13" s="23">
        <f t="shared" si="1"/>
        <v>125</v>
      </c>
      <c r="L13" s="24">
        <f t="shared" si="2"/>
        <v>216</v>
      </c>
      <c r="M13" s="20">
        <f t="shared" si="3"/>
        <v>278.5752</v>
      </c>
      <c r="N13" s="95"/>
    </row>
    <row r="14" spans="1:14" ht="13.5" thickBot="1">
      <c r="A14" s="27">
        <v>68.7</v>
      </c>
      <c r="B14" s="28" t="s">
        <v>26</v>
      </c>
      <c r="C14" s="40">
        <v>2000</v>
      </c>
      <c r="D14" s="67">
        <v>75</v>
      </c>
      <c r="E14" s="68">
        <v>80</v>
      </c>
      <c r="F14" s="67">
        <v>82</v>
      </c>
      <c r="G14" s="69">
        <f t="shared" si="0"/>
        <v>82</v>
      </c>
      <c r="H14" s="67">
        <v>95</v>
      </c>
      <c r="I14" s="68">
        <v>100</v>
      </c>
      <c r="J14" s="70">
        <v>103</v>
      </c>
      <c r="K14" s="31">
        <f t="shared" si="1"/>
        <v>103</v>
      </c>
      <c r="L14" s="33">
        <f t="shared" si="2"/>
        <v>185</v>
      </c>
      <c r="M14" s="20">
        <f t="shared" si="3"/>
        <v>246.56799999999998</v>
      </c>
      <c r="N14" s="96"/>
    </row>
    <row r="15" spans="1:14" ht="13.5" thickBot="1">
      <c r="A15" s="75" t="s">
        <v>72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54">
        <f>SUM(M16:M21)-MIN(M16:M21)</f>
        <v>1110.2699</v>
      </c>
      <c r="N15" s="53">
        <f>RANK(M15,($M$8,$M$15,$M$22,$M$29,$M$36,$M$43,$M$50,$M$57,$M$64))</f>
        <v>7</v>
      </c>
    </row>
    <row r="16" spans="1:14" ht="13.5" customHeight="1">
      <c r="A16" s="34">
        <v>94.2</v>
      </c>
      <c r="B16" s="35" t="s">
        <v>70</v>
      </c>
      <c r="C16" s="39">
        <v>1986</v>
      </c>
      <c r="D16" s="61">
        <v>85</v>
      </c>
      <c r="E16" s="62">
        <v>-90</v>
      </c>
      <c r="F16" s="61">
        <v>90</v>
      </c>
      <c r="G16" s="37">
        <f t="shared" ref="G16:G21" si="4">IF(MAX(D16:F16)&lt;0,0,MAX(D16:F16))</f>
        <v>90</v>
      </c>
      <c r="H16" s="61">
        <v>110</v>
      </c>
      <c r="I16" s="62">
        <v>115</v>
      </c>
      <c r="J16" s="61">
        <v>117</v>
      </c>
      <c r="K16" s="37">
        <f t="shared" ref="K16:K21" si="5">IF(MAX(H16:J16)&lt;0,0,MAX(H16:J16))</f>
        <v>117</v>
      </c>
      <c r="L16" s="38">
        <f t="shared" ref="L16:L21" si="6">SUM(G16,K16)</f>
        <v>207</v>
      </c>
      <c r="M16" s="43">
        <f t="shared" ref="M16:M21" si="7">IF(ISNUMBER(A16), (IF(175.508&lt; A16,L16, TRUNC(10^(0.75194503*((LOG((A16/175.508)/LOG(10))*(LOG((A16/175.508)/LOG(10)))))),4)*L16)), 0)</f>
        <v>234.88290000000001</v>
      </c>
      <c r="N16" s="94" t="s">
        <v>80</v>
      </c>
    </row>
    <row r="17" spans="1:33">
      <c r="A17" s="3">
        <v>84.2</v>
      </c>
      <c r="B17" s="2" t="s">
        <v>27</v>
      </c>
      <c r="C17" s="18">
        <v>1986</v>
      </c>
      <c r="D17" s="63">
        <v>70</v>
      </c>
      <c r="E17" s="64">
        <v>-80</v>
      </c>
      <c r="F17" s="63">
        <v>80</v>
      </c>
      <c r="G17" s="23">
        <f t="shared" si="4"/>
        <v>80</v>
      </c>
      <c r="H17" s="63">
        <v>100</v>
      </c>
      <c r="I17" s="64">
        <v>-107</v>
      </c>
      <c r="J17" s="63">
        <v>-109</v>
      </c>
      <c r="K17" s="23">
        <f t="shared" si="5"/>
        <v>100</v>
      </c>
      <c r="L17" s="24">
        <f t="shared" si="6"/>
        <v>180</v>
      </c>
      <c r="M17" s="20">
        <f t="shared" si="7"/>
        <v>214.66800000000001</v>
      </c>
      <c r="N17" s="95"/>
    </row>
    <row r="18" spans="1:33">
      <c r="A18" s="3">
        <v>68.2</v>
      </c>
      <c r="B18" s="2" t="s">
        <v>28</v>
      </c>
      <c r="C18" s="18">
        <v>1986</v>
      </c>
      <c r="D18" s="63">
        <v>70</v>
      </c>
      <c r="E18" s="64">
        <v>-80</v>
      </c>
      <c r="F18" s="63">
        <v>-81</v>
      </c>
      <c r="G18" s="23">
        <f t="shared" si="4"/>
        <v>70</v>
      </c>
      <c r="H18" s="63">
        <v>80</v>
      </c>
      <c r="I18" s="64">
        <v>90</v>
      </c>
      <c r="J18" s="65">
        <v>95</v>
      </c>
      <c r="K18" s="23">
        <f t="shared" si="5"/>
        <v>95</v>
      </c>
      <c r="L18" s="24">
        <f t="shared" si="6"/>
        <v>165</v>
      </c>
      <c r="M18" s="20">
        <f t="shared" si="7"/>
        <v>220.90199999999999</v>
      </c>
      <c r="N18" s="95"/>
    </row>
    <row r="19" spans="1:33" ht="12.75" hidden="1" customHeight="1">
      <c r="A19" s="3"/>
      <c r="B19" s="2"/>
      <c r="C19" s="18"/>
      <c r="D19" s="57"/>
      <c r="E19" s="58"/>
      <c r="F19" s="57"/>
      <c r="G19" s="23">
        <f t="shared" si="4"/>
        <v>0</v>
      </c>
      <c r="H19" s="57"/>
      <c r="I19" s="58"/>
      <c r="J19" s="57"/>
      <c r="K19" s="23">
        <f t="shared" si="5"/>
        <v>0</v>
      </c>
      <c r="L19" s="24">
        <f t="shared" si="6"/>
        <v>0</v>
      </c>
      <c r="M19" s="20">
        <f t="shared" si="7"/>
        <v>0</v>
      </c>
      <c r="N19" s="95"/>
    </row>
    <row r="20" spans="1:33">
      <c r="A20" s="3">
        <v>73.5</v>
      </c>
      <c r="B20" s="2" t="s">
        <v>29</v>
      </c>
      <c r="C20" s="18">
        <v>1997</v>
      </c>
      <c r="D20" s="63">
        <v>72</v>
      </c>
      <c r="E20" s="64">
        <v>80</v>
      </c>
      <c r="F20" s="63">
        <v>-83</v>
      </c>
      <c r="G20" s="66">
        <f t="shared" si="4"/>
        <v>80</v>
      </c>
      <c r="H20" s="63">
        <v>93</v>
      </c>
      <c r="I20" s="64">
        <v>100</v>
      </c>
      <c r="J20" s="65">
        <v>-105</v>
      </c>
      <c r="K20" s="23">
        <f t="shared" si="5"/>
        <v>100</v>
      </c>
      <c r="L20" s="24">
        <f t="shared" si="6"/>
        <v>180</v>
      </c>
      <c r="M20" s="20">
        <f t="shared" si="7"/>
        <v>230.50799999999998</v>
      </c>
      <c r="N20" s="95"/>
    </row>
    <row r="21" spans="1:33" ht="13.5" thickBot="1">
      <c r="A21" s="27">
        <v>94.9</v>
      </c>
      <c r="B21" s="28" t="s">
        <v>30</v>
      </c>
      <c r="C21" s="40">
        <v>1996</v>
      </c>
      <c r="D21" s="67">
        <v>75</v>
      </c>
      <c r="E21" s="68">
        <v>82</v>
      </c>
      <c r="F21" s="67">
        <v>85</v>
      </c>
      <c r="G21" s="69">
        <f t="shared" si="4"/>
        <v>85</v>
      </c>
      <c r="H21" s="67">
        <v>85</v>
      </c>
      <c r="I21" s="68">
        <v>90</v>
      </c>
      <c r="J21" s="70">
        <v>100</v>
      </c>
      <c r="K21" s="31">
        <f t="shared" si="5"/>
        <v>100</v>
      </c>
      <c r="L21" s="33">
        <f t="shared" si="6"/>
        <v>185</v>
      </c>
      <c r="M21" s="20">
        <f t="shared" si="7"/>
        <v>209.309</v>
      </c>
      <c r="N21" s="96"/>
    </row>
    <row r="22" spans="1:33" ht="13.5" thickBot="1">
      <c r="A22" s="75" t="s">
        <v>77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7"/>
      <c r="M22" s="54">
        <f>SUM(M23:M28)-MIN(M23:M28)</f>
        <v>1226.1795000000002</v>
      </c>
      <c r="N22" s="53">
        <f>RANK(M22,($M$8,$M$15,$M$22,$M$29,$M$36,$M$43,$M$50,$M$57,$M$64))</f>
        <v>2</v>
      </c>
    </row>
    <row r="23" spans="1:33">
      <c r="A23" s="34">
        <v>89.9</v>
      </c>
      <c r="B23" s="35" t="s">
        <v>31</v>
      </c>
      <c r="C23" s="39">
        <v>1989</v>
      </c>
      <c r="D23" s="61">
        <v>80</v>
      </c>
      <c r="E23" s="62">
        <v>85</v>
      </c>
      <c r="F23" s="61">
        <v>-90</v>
      </c>
      <c r="G23" s="37">
        <f t="shared" ref="G23:G28" si="8">IF(MAX(D23:F23)&lt;0,0,MAX(D23:F23))</f>
        <v>85</v>
      </c>
      <c r="H23" s="61">
        <v>105</v>
      </c>
      <c r="I23" s="62">
        <v>110</v>
      </c>
      <c r="J23" s="61">
        <v>115</v>
      </c>
      <c r="K23" s="37">
        <f t="shared" ref="K23:K28" si="9">IF(MAX(H23:J23)&lt;0,0,MAX(H23:J23))</f>
        <v>115</v>
      </c>
      <c r="L23" s="38">
        <f t="shared" ref="L23:L28" si="10">SUM(G23,K23)</f>
        <v>200</v>
      </c>
      <c r="M23" s="43">
        <f t="shared" ref="M23:M28" si="11">IF(ISNUMBER(A23), (IF(175.508&lt; A23,L23, TRUNC(10^(0.75194503*((LOG((A23/175.508)/LOG(10))*(LOG((A23/175.508)/LOG(10)))))),4)*L23)), 0)</f>
        <v>231.46</v>
      </c>
      <c r="N23" s="94" t="s">
        <v>85</v>
      </c>
      <c r="P23" s="97"/>
    </row>
    <row r="24" spans="1:33">
      <c r="A24" s="3">
        <v>91.7</v>
      </c>
      <c r="B24" s="2" t="s">
        <v>32</v>
      </c>
      <c r="C24" s="18">
        <v>1987</v>
      </c>
      <c r="D24" s="63">
        <v>100</v>
      </c>
      <c r="E24" s="64">
        <v>105</v>
      </c>
      <c r="F24" s="63">
        <v>110</v>
      </c>
      <c r="G24" s="23">
        <f t="shared" si="8"/>
        <v>110</v>
      </c>
      <c r="H24" s="63">
        <v>130</v>
      </c>
      <c r="I24" s="64">
        <v>135</v>
      </c>
      <c r="J24" s="63">
        <v>140</v>
      </c>
      <c r="K24" s="23">
        <f t="shared" si="9"/>
        <v>140</v>
      </c>
      <c r="L24" s="24">
        <f t="shared" si="10"/>
        <v>250</v>
      </c>
      <c r="M24" s="20">
        <f t="shared" si="11"/>
        <v>286.875</v>
      </c>
      <c r="N24" s="95"/>
    </row>
    <row r="25" spans="1:33">
      <c r="A25" s="3">
        <v>68.5</v>
      </c>
      <c r="B25" s="2" t="s">
        <v>33</v>
      </c>
      <c r="C25" s="18">
        <v>2000</v>
      </c>
      <c r="D25" s="63">
        <v>63</v>
      </c>
      <c r="E25" s="64">
        <v>-70</v>
      </c>
      <c r="F25" s="63">
        <v>-70</v>
      </c>
      <c r="G25" s="23">
        <f t="shared" si="8"/>
        <v>63</v>
      </c>
      <c r="H25" s="63">
        <v>80</v>
      </c>
      <c r="I25" s="64">
        <v>85</v>
      </c>
      <c r="J25" s="65">
        <v>90</v>
      </c>
      <c r="K25" s="23">
        <f t="shared" si="9"/>
        <v>90</v>
      </c>
      <c r="L25" s="24">
        <f t="shared" si="10"/>
        <v>153</v>
      </c>
      <c r="M25" s="20">
        <f t="shared" si="11"/>
        <v>204.27029999999999</v>
      </c>
      <c r="N25" s="95"/>
    </row>
    <row r="26" spans="1:33">
      <c r="A26" s="3">
        <v>87.2</v>
      </c>
      <c r="B26" s="2" t="s">
        <v>34</v>
      </c>
      <c r="C26" s="18">
        <v>1986</v>
      </c>
      <c r="D26" s="63">
        <v>110</v>
      </c>
      <c r="E26" s="64">
        <v>115</v>
      </c>
      <c r="F26" s="63">
        <v>-120</v>
      </c>
      <c r="G26" s="23">
        <f t="shared" si="8"/>
        <v>115</v>
      </c>
      <c r="H26" s="21">
        <v>145</v>
      </c>
      <c r="I26" s="22">
        <v>150</v>
      </c>
      <c r="J26" s="21">
        <v>-155</v>
      </c>
      <c r="K26" s="23">
        <f t="shared" si="9"/>
        <v>150</v>
      </c>
      <c r="L26" s="24">
        <f t="shared" si="10"/>
        <v>265</v>
      </c>
      <c r="M26" s="20">
        <f t="shared" si="11"/>
        <v>310.89800000000002</v>
      </c>
      <c r="N26" s="95"/>
    </row>
    <row r="27" spans="1:33">
      <c r="A27" s="3">
        <v>76.8</v>
      </c>
      <c r="B27" s="2" t="s">
        <v>35</v>
      </c>
      <c r="C27" s="18">
        <v>1990</v>
      </c>
      <c r="D27" s="63">
        <v>60</v>
      </c>
      <c r="E27" s="64">
        <v>65</v>
      </c>
      <c r="F27" s="63">
        <v>-70</v>
      </c>
      <c r="G27" s="66">
        <f t="shared" si="8"/>
        <v>65</v>
      </c>
      <c r="H27" s="63">
        <v>70</v>
      </c>
      <c r="I27" s="64">
        <v>75</v>
      </c>
      <c r="J27" s="65">
        <v>78</v>
      </c>
      <c r="K27" s="23">
        <f t="shared" si="9"/>
        <v>78</v>
      </c>
      <c r="L27" s="24">
        <f t="shared" si="10"/>
        <v>143</v>
      </c>
      <c r="M27" s="20">
        <f t="shared" si="11"/>
        <v>178.73570000000001</v>
      </c>
      <c r="N27" s="95"/>
    </row>
    <row r="28" spans="1:33" ht="13.5" thickBot="1">
      <c r="A28" s="27">
        <v>89.3</v>
      </c>
      <c r="B28" s="28" t="s">
        <v>36</v>
      </c>
      <c r="C28" s="40">
        <v>1991</v>
      </c>
      <c r="D28" s="67">
        <v>72</v>
      </c>
      <c r="E28" s="68">
        <v>76</v>
      </c>
      <c r="F28" s="67">
        <v>-78</v>
      </c>
      <c r="G28" s="69">
        <f t="shared" si="8"/>
        <v>76</v>
      </c>
      <c r="H28" s="67">
        <v>90</v>
      </c>
      <c r="I28" s="68">
        <v>-95</v>
      </c>
      <c r="J28" s="70">
        <v>-95</v>
      </c>
      <c r="K28" s="31">
        <f t="shared" si="9"/>
        <v>90</v>
      </c>
      <c r="L28" s="33">
        <f t="shared" si="10"/>
        <v>166</v>
      </c>
      <c r="M28" s="20">
        <f t="shared" si="11"/>
        <v>192.67620000000002</v>
      </c>
      <c r="N28" s="96"/>
      <c r="T28" s="59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</row>
    <row r="29" spans="1:33" ht="13.5" thickBot="1">
      <c r="A29" s="75" t="s">
        <v>16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54">
        <f>SUM(M30:M35)-MIN(M30:M35)</f>
        <v>1100.9021</v>
      </c>
      <c r="N29" s="53">
        <f>RANK(M29,($M$8,$M$15,$M$22,$M$29,$M$36,$M$43,$M$50,$M$57,$M$64))</f>
        <v>8</v>
      </c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</row>
    <row r="30" spans="1:33">
      <c r="A30" s="34">
        <v>86.4</v>
      </c>
      <c r="B30" s="35" t="s">
        <v>37</v>
      </c>
      <c r="C30" s="39">
        <v>1993</v>
      </c>
      <c r="D30" s="61">
        <v>-85</v>
      </c>
      <c r="E30" s="62">
        <v>85</v>
      </c>
      <c r="F30" s="61">
        <v>90</v>
      </c>
      <c r="G30" s="37">
        <f t="shared" ref="G30:G35" si="12">IF(MAX(D30:F30)&lt;0,0,MAX(D30:F30))</f>
        <v>90</v>
      </c>
      <c r="H30" s="61">
        <v>105</v>
      </c>
      <c r="I30" s="62">
        <v>110</v>
      </c>
      <c r="J30" s="55">
        <v>-115</v>
      </c>
      <c r="K30" s="37">
        <f t="shared" ref="K30:K35" si="13">IF(MAX(H30:J30)&lt;0,0,MAX(H30:J30))</f>
        <v>110</v>
      </c>
      <c r="L30" s="38">
        <f t="shared" ref="L30:L35" si="14">SUM(G30,K30)</f>
        <v>200</v>
      </c>
      <c r="M30" s="43">
        <f t="shared" ref="M30:M35" si="15">IF(ISNUMBER(A30), (IF(175.508&lt; A30,L30, TRUNC(10^(0.75194503*((LOG((A30/175.508)/LOG(10))*(LOG((A30/175.508)/LOG(10)))))),4)*L30)), 0)</f>
        <v>235.64</v>
      </c>
      <c r="N30" s="94" t="s">
        <v>79</v>
      </c>
    </row>
    <row r="31" spans="1:33" ht="12.75" hidden="1" customHeight="1">
      <c r="A31" s="3"/>
      <c r="B31" s="2"/>
      <c r="C31" s="18"/>
      <c r="D31" s="57"/>
      <c r="E31" s="58"/>
      <c r="F31" s="57"/>
      <c r="G31" s="23">
        <f t="shared" si="12"/>
        <v>0</v>
      </c>
      <c r="H31" s="57"/>
      <c r="I31" s="58"/>
      <c r="J31" s="57"/>
      <c r="K31" s="23">
        <f t="shared" si="13"/>
        <v>0</v>
      </c>
      <c r="L31" s="24">
        <f t="shared" si="14"/>
        <v>0</v>
      </c>
      <c r="M31" s="20">
        <f t="shared" si="15"/>
        <v>0</v>
      </c>
      <c r="N31" s="95"/>
    </row>
    <row r="32" spans="1:33">
      <c r="A32" s="3">
        <v>74.7</v>
      </c>
      <c r="B32" s="2" t="s">
        <v>38</v>
      </c>
      <c r="C32" s="18">
        <v>1972</v>
      </c>
      <c r="D32" s="63">
        <v>75</v>
      </c>
      <c r="E32" s="64">
        <v>-80</v>
      </c>
      <c r="F32" s="63">
        <v>80</v>
      </c>
      <c r="G32" s="23">
        <f t="shared" si="12"/>
        <v>80</v>
      </c>
      <c r="H32" s="63">
        <v>95</v>
      </c>
      <c r="I32" s="64">
        <v>-105</v>
      </c>
      <c r="J32" s="65">
        <v>-105</v>
      </c>
      <c r="K32" s="23">
        <f t="shared" si="13"/>
        <v>95</v>
      </c>
      <c r="L32" s="24">
        <f t="shared" si="14"/>
        <v>175</v>
      </c>
      <c r="M32" s="20">
        <f t="shared" si="15"/>
        <v>222.07499999999999</v>
      </c>
      <c r="N32" s="95"/>
    </row>
    <row r="33" spans="1:14">
      <c r="A33" s="3">
        <v>74.8</v>
      </c>
      <c r="B33" s="2" t="s">
        <v>39</v>
      </c>
      <c r="C33" s="18">
        <v>1990</v>
      </c>
      <c r="D33" s="63">
        <v>75</v>
      </c>
      <c r="E33" s="64">
        <v>81</v>
      </c>
      <c r="F33" s="63">
        <v>87</v>
      </c>
      <c r="G33" s="23">
        <f t="shared" si="12"/>
        <v>87</v>
      </c>
      <c r="H33" s="63">
        <v>90</v>
      </c>
      <c r="I33" s="64">
        <v>95</v>
      </c>
      <c r="J33" s="63">
        <v>100</v>
      </c>
      <c r="K33" s="23">
        <f t="shared" si="13"/>
        <v>100</v>
      </c>
      <c r="L33" s="24">
        <f t="shared" si="14"/>
        <v>187</v>
      </c>
      <c r="M33" s="20">
        <f t="shared" si="15"/>
        <v>237.13470000000001</v>
      </c>
      <c r="N33" s="95"/>
    </row>
    <row r="34" spans="1:14">
      <c r="A34" s="3">
        <v>76.599999999999994</v>
      </c>
      <c r="B34" s="2" t="s">
        <v>40</v>
      </c>
      <c r="C34" s="18">
        <v>1956</v>
      </c>
      <c r="D34" s="63">
        <v>71</v>
      </c>
      <c r="E34" s="64">
        <v>76</v>
      </c>
      <c r="F34" s="63">
        <v>81</v>
      </c>
      <c r="G34" s="66">
        <f t="shared" si="12"/>
        <v>81</v>
      </c>
      <c r="H34" s="63">
        <v>81</v>
      </c>
      <c r="I34" s="64">
        <v>90</v>
      </c>
      <c r="J34" s="65">
        <v>-103</v>
      </c>
      <c r="K34" s="23">
        <f t="shared" si="13"/>
        <v>90</v>
      </c>
      <c r="L34" s="24">
        <f t="shared" si="14"/>
        <v>171</v>
      </c>
      <c r="M34" s="20">
        <f t="shared" si="15"/>
        <v>214.02360000000002</v>
      </c>
      <c r="N34" s="95"/>
    </row>
    <row r="35" spans="1:14" ht="13.5" thickBot="1">
      <c r="A35" s="27">
        <v>90</v>
      </c>
      <c r="B35" s="28" t="s">
        <v>41</v>
      </c>
      <c r="C35" s="40">
        <v>1990</v>
      </c>
      <c r="D35" s="67">
        <v>70</v>
      </c>
      <c r="E35" s="68">
        <v>75</v>
      </c>
      <c r="F35" s="67">
        <v>-80</v>
      </c>
      <c r="G35" s="69">
        <f t="shared" si="12"/>
        <v>75</v>
      </c>
      <c r="H35" s="67">
        <v>83</v>
      </c>
      <c r="I35" s="68">
        <v>88</v>
      </c>
      <c r="J35" s="70">
        <v>91</v>
      </c>
      <c r="K35" s="31">
        <f t="shared" si="13"/>
        <v>91</v>
      </c>
      <c r="L35" s="33">
        <f t="shared" si="14"/>
        <v>166</v>
      </c>
      <c r="M35" s="20">
        <f t="shared" si="15"/>
        <v>192.02880000000002</v>
      </c>
      <c r="N35" s="96"/>
    </row>
    <row r="36" spans="1:14" ht="13.5" thickBot="1">
      <c r="A36" s="75" t="s">
        <v>17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54">
        <f>SUM(M37:M42)-MIN(M37:M42)</f>
        <v>1142.6199999999999</v>
      </c>
      <c r="N36" s="53">
        <f>RANK(M36,($M$8,$M$15,$M$22,$M$29,$M$36,$M$43,$M$50,$M$57,$M$64))</f>
        <v>5</v>
      </c>
    </row>
    <row r="37" spans="1:14">
      <c r="A37" s="34">
        <v>97.2</v>
      </c>
      <c r="B37" s="35" t="s">
        <v>43</v>
      </c>
      <c r="C37" s="39">
        <v>1989</v>
      </c>
      <c r="D37" s="61">
        <v>100</v>
      </c>
      <c r="E37" s="62">
        <v>105</v>
      </c>
      <c r="F37" s="61">
        <v>108</v>
      </c>
      <c r="G37" s="37">
        <f t="shared" ref="G37:G42" si="16">IF(MAX(D37:F37)&lt;0,0,MAX(D37:F37))</f>
        <v>108</v>
      </c>
      <c r="H37" s="55">
        <v>-135</v>
      </c>
      <c r="I37" s="56">
        <v>135</v>
      </c>
      <c r="J37" s="55">
        <v>-140</v>
      </c>
      <c r="K37" s="37">
        <f t="shared" ref="K37:K42" si="17">IF(MAX(H37:J37)&lt;0,0,MAX(H37:J37))</f>
        <v>135</v>
      </c>
      <c r="L37" s="38">
        <f t="shared" ref="L37:L42" si="18">SUM(G37,K37)</f>
        <v>243</v>
      </c>
      <c r="M37" s="43">
        <f t="shared" ref="M37:M42" si="19">IF(ISNUMBER(A37), (IF(175.508&lt; A37,L37, TRUNC(10^(0.75194503*((LOG((A37/175.508)/LOG(10))*(LOG((A37/175.508)/LOG(10)))))),4)*L37)), 0)</f>
        <v>272.33010000000002</v>
      </c>
      <c r="N37" s="94" t="s">
        <v>82</v>
      </c>
    </row>
    <row r="38" spans="1:14">
      <c r="A38" s="3">
        <v>85.3</v>
      </c>
      <c r="B38" s="2" t="s">
        <v>44</v>
      </c>
      <c r="C38" s="18">
        <v>1995</v>
      </c>
      <c r="D38" s="63">
        <v>100</v>
      </c>
      <c r="E38" s="64">
        <v>-105</v>
      </c>
      <c r="F38" s="63">
        <v>105</v>
      </c>
      <c r="G38" s="23">
        <f t="shared" si="16"/>
        <v>105</v>
      </c>
      <c r="H38" s="57">
        <v>-135</v>
      </c>
      <c r="I38" s="58">
        <v>-135</v>
      </c>
      <c r="J38" s="57">
        <v>-135</v>
      </c>
      <c r="K38" s="23">
        <f t="shared" si="17"/>
        <v>0</v>
      </c>
      <c r="L38" s="24">
        <f t="shared" si="18"/>
        <v>105</v>
      </c>
      <c r="M38" s="20">
        <f t="shared" si="19"/>
        <v>124.45650000000001</v>
      </c>
      <c r="N38" s="95"/>
    </row>
    <row r="39" spans="1:14">
      <c r="A39" s="3">
        <v>90.1</v>
      </c>
      <c r="B39" s="2" t="s">
        <v>45</v>
      </c>
      <c r="C39" s="18">
        <v>1991</v>
      </c>
      <c r="D39" s="63">
        <v>90</v>
      </c>
      <c r="E39" s="64">
        <v>-95</v>
      </c>
      <c r="F39" s="63">
        <v>95</v>
      </c>
      <c r="G39" s="23">
        <f t="shared" si="16"/>
        <v>95</v>
      </c>
      <c r="H39" s="63">
        <v>120</v>
      </c>
      <c r="I39" s="64">
        <v>125</v>
      </c>
      <c r="J39" s="65">
        <v>-128</v>
      </c>
      <c r="K39" s="23">
        <f t="shared" si="17"/>
        <v>125</v>
      </c>
      <c r="L39" s="24">
        <f t="shared" si="18"/>
        <v>220</v>
      </c>
      <c r="M39" s="20">
        <f t="shared" si="19"/>
        <v>254.36399999999998</v>
      </c>
      <c r="N39" s="95"/>
    </row>
    <row r="40" spans="1:14">
      <c r="A40" s="3">
        <v>81.5</v>
      </c>
      <c r="B40" s="2" t="s">
        <v>46</v>
      </c>
      <c r="C40" s="18">
        <v>1987</v>
      </c>
      <c r="D40" s="63">
        <v>90</v>
      </c>
      <c r="E40" s="64">
        <v>-97</v>
      </c>
      <c r="F40" s="63">
        <v>97</v>
      </c>
      <c r="G40" s="23">
        <f t="shared" si="16"/>
        <v>97</v>
      </c>
      <c r="H40" s="63">
        <v>120</v>
      </c>
      <c r="I40" s="64">
        <v>-125</v>
      </c>
      <c r="J40" s="63">
        <v>-125</v>
      </c>
      <c r="K40" s="23">
        <f t="shared" si="17"/>
        <v>120</v>
      </c>
      <c r="L40" s="24">
        <f t="shared" si="18"/>
        <v>217</v>
      </c>
      <c r="M40" s="20">
        <f t="shared" si="19"/>
        <v>262.9606</v>
      </c>
      <c r="N40" s="95"/>
    </row>
    <row r="41" spans="1:14" ht="13.5" thickBot="1">
      <c r="A41" s="3">
        <v>102.6</v>
      </c>
      <c r="B41" s="2" t="s">
        <v>47</v>
      </c>
      <c r="C41" s="18">
        <v>1980</v>
      </c>
      <c r="D41" s="63">
        <v>80</v>
      </c>
      <c r="E41" s="64">
        <v>85</v>
      </c>
      <c r="F41" s="63">
        <v>88</v>
      </c>
      <c r="G41" s="23">
        <f t="shared" si="16"/>
        <v>88</v>
      </c>
      <c r="H41" s="63">
        <v>110</v>
      </c>
      <c r="I41" s="64">
        <v>115</v>
      </c>
      <c r="J41" s="65">
        <v>120</v>
      </c>
      <c r="K41" s="23">
        <f t="shared" si="17"/>
        <v>120</v>
      </c>
      <c r="L41" s="24">
        <f t="shared" si="18"/>
        <v>208</v>
      </c>
      <c r="M41" s="20">
        <f t="shared" si="19"/>
        <v>228.50880000000001</v>
      </c>
      <c r="N41" s="95"/>
    </row>
    <row r="42" spans="1:14" ht="13.5" hidden="1" customHeight="1" thickBot="1">
      <c r="A42" s="27"/>
      <c r="B42" s="28"/>
      <c r="C42" s="40"/>
      <c r="D42" s="29"/>
      <c r="E42" s="30"/>
      <c r="F42" s="29"/>
      <c r="G42" s="31">
        <f t="shared" si="16"/>
        <v>0</v>
      </c>
      <c r="H42" s="29"/>
      <c r="I42" s="30"/>
      <c r="J42" s="32"/>
      <c r="K42" s="31">
        <f t="shared" si="17"/>
        <v>0</v>
      </c>
      <c r="L42" s="33">
        <f t="shared" si="18"/>
        <v>0</v>
      </c>
      <c r="M42" s="20">
        <f t="shared" si="19"/>
        <v>0</v>
      </c>
      <c r="N42" s="96"/>
    </row>
    <row r="43" spans="1:14" ht="13.5" thickBot="1">
      <c r="A43" s="75" t="s">
        <v>75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54">
        <f>SUM(M44:M49)-MIN(M44:M49)</f>
        <v>1130.0266999999999</v>
      </c>
      <c r="N43" s="53">
        <f>RANK(M43,($M$8,$M$15,$M$22,$M$29,$M$36,$M$43,$M$50,$M$57,$M$64))</f>
        <v>6</v>
      </c>
    </row>
    <row r="44" spans="1:14">
      <c r="A44" s="34">
        <v>86.6</v>
      </c>
      <c r="B44" s="35" t="s">
        <v>48</v>
      </c>
      <c r="C44" s="39">
        <v>1987</v>
      </c>
      <c r="D44" s="61">
        <v>75</v>
      </c>
      <c r="E44" s="62">
        <v>81</v>
      </c>
      <c r="F44" s="61">
        <v>86</v>
      </c>
      <c r="G44" s="37">
        <f t="shared" ref="G44:G49" si="20">IF(MAX(D44:F44)&lt;0,0,MAX(D44:F44))</f>
        <v>86</v>
      </c>
      <c r="H44" s="61">
        <v>-100</v>
      </c>
      <c r="I44" s="62">
        <v>107</v>
      </c>
      <c r="J44" s="61">
        <v>-113</v>
      </c>
      <c r="K44" s="37">
        <f t="shared" ref="K44:K49" si="21">IF(MAX(H44:J44)&lt;0,0,MAX(H44:J44))</f>
        <v>107</v>
      </c>
      <c r="L44" s="38">
        <f t="shared" ref="L44:L49" si="22">SUM(G44,K44)</f>
        <v>193</v>
      </c>
      <c r="M44" s="43">
        <f t="shared" ref="M44:M49" si="23">IF(ISNUMBER(A44), (IF(175.508&lt; A44,L44, TRUNC(10^(0.75194503*((LOG((A44/175.508)/LOG(10))*(LOG((A44/175.508)/LOG(10)))))),4)*L44)), 0)</f>
        <v>227.14170000000001</v>
      </c>
      <c r="N44" s="94" t="s">
        <v>81</v>
      </c>
    </row>
    <row r="45" spans="1:14">
      <c r="A45" s="3">
        <v>91.1</v>
      </c>
      <c r="B45" s="2" t="s">
        <v>49</v>
      </c>
      <c r="C45" s="18">
        <v>1988</v>
      </c>
      <c r="D45" s="63">
        <v>80</v>
      </c>
      <c r="E45" s="64">
        <v>-86</v>
      </c>
      <c r="F45" s="63">
        <v>-88</v>
      </c>
      <c r="G45" s="23">
        <f t="shared" si="20"/>
        <v>80</v>
      </c>
      <c r="H45" s="63">
        <v>112</v>
      </c>
      <c r="I45" s="64">
        <v>117</v>
      </c>
      <c r="J45" s="63">
        <v>-121</v>
      </c>
      <c r="K45" s="23">
        <f t="shared" si="21"/>
        <v>117</v>
      </c>
      <c r="L45" s="24">
        <f t="shared" si="22"/>
        <v>197</v>
      </c>
      <c r="M45" s="20">
        <f t="shared" si="23"/>
        <v>226.68790000000001</v>
      </c>
      <c r="N45" s="95"/>
    </row>
    <row r="46" spans="1:14">
      <c r="A46" s="3">
        <v>85.3</v>
      </c>
      <c r="B46" s="2" t="s">
        <v>50</v>
      </c>
      <c r="C46" s="18">
        <v>1992</v>
      </c>
      <c r="D46" s="63">
        <v>-75</v>
      </c>
      <c r="E46" s="64">
        <v>75</v>
      </c>
      <c r="F46" s="63">
        <v>-80</v>
      </c>
      <c r="G46" s="23">
        <f t="shared" si="20"/>
        <v>75</v>
      </c>
      <c r="H46" s="63">
        <v>-95</v>
      </c>
      <c r="I46" s="64">
        <v>-97</v>
      </c>
      <c r="J46" s="65">
        <v>97</v>
      </c>
      <c r="K46" s="23">
        <f t="shared" si="21"/>
        <v>97</v>
      </c>
      <c r="L46" s="24">
        <f t="shared" si="22"/>
        <v>172</v>
      </c>
      <c r="M46" s="20">
        <f t="shared" si="23"/>
        <v>203.8716</v>
      </c>
      <c r="N46" s="95"/>
    </row>
    <row r="47" spans="1:14">
      <c r="A47" s="3">
        <v>75.400000000000006</v>
      </c>
      <c r="B47" s="2" t="s">
        <v>51</v>
      </c>
      <c r="C47" s="18">
        <v>1996</v>
      </c>
      <c r="D47" s="63">
        <v>65</v>
      </c>
      <c r="E47" s="64">
        <v>72</v>
      </c>
      <c r="F47" s="63">
        <v>-76</v>
      </c>
      <c r="G47" s="23">
        <f t="shared" si="20"/>
        <v>72</v>
      </c>
      <c r="H47" s="63">
        <v>90</v>
      </c>
      <c r="I47" s="64">
        <v>95</v>
      </c>
      <c r="J47" s="63">
        <v>-100</v>
      </c>
      <c r="K47" s="23">
        <f t="shared" si="21"/>
        <v>95</v>
      </c>
      <c r="L47" s="24">
        <f t="shared" si="22"/>
        <v>167</v>
      </c>
      <c r="M47" s="20">
        <f t="shared" si="23"/>
        <v>210.83750000000001</v>
      </c>
      <c r="N47" s="95"/>
    </row>
    <row r="48" spans="1:14" ht="13.5" thickBot="1">
      <c r="A48" s="3">
        <v>100.2</v>
      </c>
      <c r="B48" s="2" t="s">
        <v>52</v>
      </c>
      <c r="C48" s="18">
        <v>1985</v>
      </c>
      <c r="D48" s="63">
        <v>93</v>
      </c>
      <c r="E48" s="64">
        <v>98</v>
      </c>
      <c r="F48" s="63">
        <v>-103</v>
      </c>
      <c r="G48" s="66">
        <f t="shared" si="20"/>
        <v>98</v>
      </c>
      <c r="H48" s="63">
        <v>125</v>
      </c>
      <c r="I48" s="64">
        <v>132</v>
      </c>
      <c r="J48" s="25">
        <v>138</v>
      </c>
      <c r="K48" s="23">
        <f t="shared" si="21"/>
        <v>138</v>
      </c>
      <c r="L48" s="24">
        <f t="shared" si="22"/>
        <v>236</v>
      </c>
      <c r="M48" s="20">
        <f t="shared" si="23"/>
        <v>261.488</v>
      </c>
      <c r="N48" s="95"/>
    </row>
    <row r="49" spans="1:14" ht="13.5" hidden="1" customHeight="1" thickBot="1">
      <c r="A49" s="45"/>
      <c r="B49" s="46"/>
      <c r="C49" s="40"/>
      <c r="D49" s="47"/>
      <c r="E49" s="48"/>
      <c r="F49" s="47"/>
      <c r="G49" s="49">
        <f t="shared" si="20"/>
        <v>0</v>
      </c>
      <c r="H49" s="47"/>
      <c r="I49" s="48"/>
      <c r="J49" s="50"/>
      <c r="K49" s="49">
        <f t="shared" si="21"/>
        <v>0</v>
      </c>
      <c r="L49" s="51">
        <f t="shared" si="22"/>
        <v>0</v>
      </c>
      <c r="M49" s="52">
        <f t="shared" si="23"/>
        <v>0</v>
      </c>
      <c r="N49" s="96"/>
    </row>
    <row r="50" spans="1:14" ht="13.5" customHeight="1" thickBot="1">
      <c r="A50" s="75" t="s">
        <v>76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7"/>
      <c r="M50" s="54">
        <f>SUM(M51:M56)-MIN(M51:M56)</f>
        <v>1183.5800000000002</v>
      </c>
      <c r="N50" s="53">
        <f>RANK(M50,($M$8,$M$15,$M$22,$M$29,$M$36,$M$43,$M$50,$M$57,$M$64))</f>
        <v>4</v>
      </c>
    </row>
    <row r="51" spans="1:14">
      <c r="A51" s="34">
        <v>83.5</v>
      </c>
      <c r="B51" s="35" t="s">
        <v>54</v>
      </c>
      <c r="C51" s="39">
        <v>1987</v>
      </c>
      <c r="D51" s="61">
        <v>80</v>
      </c>
      <c r="E51" s="62">
        <v>85</v>
      </c>
      <c r="F51" s="61">
        <v>-93</v>
      </c>
      <c r="G51" s="37">
        <f t="shared" ref="G51:G56" si="24">IF(MAX(D51:F51)&lt;0,0,MAX(D51:F51))</f>
        <v>85</v>
      </c>
      <c r="H51" s="61">
        <v>102</v>
      </c>
      <c r="I51" s="62">
        <v>108</v>
      </c>
      <c r="J51" s="61">
        <v>-113</v>
      </c>
      <c r="K51" s="37">
        <f t="shared" ref="K51:K56" si="25">IF(MAX(H51:J51)&lt;0,0,MAX(H51:J51))</f>
        <v>108</v>
      </c>
      <c r="L51" s="38">
        <f t="shared" ref="L51:L56" si="26">SUM(G51,K51)</f>
        <v>193</v>
      </c>
      <c r="M51" s="43">
        <f t="shared" ref="M51:M56" si="27">IF(ISNUMBER(A51), (IF(175.508&lt; A51,L51, TRUNC(10^(0.75194503*((LOG((A51/175.508)/LOG(10))*(LOG((A51/175.508)/LOG(10)))))),4)*L51)), 0)</f>
        <v>231.09819999999999</v>
      </c>
      <c r="N51" s="94" t="s">
        <v>83</v>
      </c>
    </row>
    <row r="52" spans="1:14">
      <c r="A52" s="3">
        <v>95</v>
      </c>
      <c r="B52" s="2" t="s">
        <v>55</v>
      </c>
      <c r="C52" s="18">
        <v>1994</v>
      </c>
      <c r="D52" s="63">
        <v>80</v>
      </c>
      <c r="E52" s="64">
        <v>87</v>
      </c>
      <c r="F52" s="63">
        <v>-93</v>
      </c>
      <c r="G52" s="23">
        <f t="shared" si="24"/>
        <v>87</v>
      </c>
      <c r="H52" s="63">
        <v>116</v>
      </c>
      <c r="I52" s="64">
        <v>123</v>
      </c>
      <c r="J52" s="63">
        <v>-128</v>
      </c>
      <c r="K52" s="23">
        <f t="shared" si="25"/>
        <v>123</v>
      </c>
      <c r="L52" s="24">
        <f t="shared" si="26"/>
        <v>210</v>
      </c>
      <c r="M52" s="20">
        <f t="shared" si="27"/>
        <v>237.489</v>
      </c>
      <c r="N52" s="95"/>
    </row>
    <row r="53" spans="1:14" ht="13.5" customHeight="1">
      <c r="A53" s="3">
        <v>75.400000000000006</v>
      </c>
      <c r="B53" s="2" t="s">
        <v>56</v>
      </c>
      <c r="C53" s="18">
        <v>1997</v>
      </c>
      <c r="D53" s="63">
        <v>72</v>
      </c>
      <c r="E53" s="64">
        <v>76</v>
      </c>
      <c r="F53" s="63">
        <v>-82</v>
      </c>
      <c r="G53" s="23">
        <f t="shared" si="24"/>
        <v>76</v>
      </c>
      <c r="H53" s="63">
        <v>-102</v>
      </c>
      <c r="I53" s="64">
        <v>107</v>
      </c>
      <c r="J53" s="65">
        <v>-114</v>
      </c>
      <c r="K53" s="23">
        <f t="shared" si="25"/>
        <v>107</v>
      </c>
      <c r="L53" s="24">
        <f t="shared" si="26"/>
        <v>183</v>
      </c>
      <c r="M53" s="20">
        <f t="shared" si="27"/>
        <v>231.03749999999999</v>
      </c>
      <c r="N53" s="95"/>
    </row>
    <row r="54" spans="1:14">
      <c r="A54" s="3">
        <v>70.8</v>
      </c>
      <c r="B54" s="2" t="s">
        <v>57</v>
      </c>
      <c r="C54" s="18">
        <v>1984</v>
      </c>
      <c r="D54" s="63">
        <v>72</v>
      </c>
      <c r="E54" s="64">
        <v>76</v>
      </c>
      <c r="F54" s="63">
        <v>81</v>
      </c>
      <c r="G54" s="23">
        <f t="shared" si="24"/>
        <v>81</v>
      </c>
      <c r="H54" s="63">
        <v>100</v>
      </c>
      <c r="I54" s="64">
        <v>105</v>
      </c>
      <c r="J54" s="63">
        <v>-108</v>
      </c>
      <c r="K54" s="23">
        <f t="shared" si="25"/>
        <v>105</v>
      </c>
      <c r="L54" s="24">
        <f t="shared" si="26"/>
        <v>186</v>
      </c>
      <c r="M54" s="20">
        <f t="shared" si="27"/>
        <v>243.43680000000001</v>
      </c>
      <c r="N54" s="95"/>
    </row>
    <row r="55" spans="1:14">
      <c r="A55" s="3">
        <v>94.3</v>
      </c>
      <c r="B55" s="2" t="s">
        <v>58</v>
      </c>
      <c r="C55" s="18">
        <v>1991</v>
      </c>
      <c r="D55" s="63">
        <v>62</v>
      </c>
      <c r="E55" s="64">
        <v>67</v>
      </c>
      <c r="F55" s="63">
        <v>-71</v>
      </c>
      <c r="G55" s="66">
        <f t="shared" si="24"/>
        <v>67</v>
      </c>
      <c r="H55" s="63">
        <v>90</v>
      </c>
      <c r="I55" s="64">
        <v>-95</v>
      </c>
      <c r="J55" s="65">
        <v>-95</v>
      </c>
      <c r="K55" s="23">
        <f t="shared" si="25"/>
        <v>90</v>
      </c>
      <c r="L55" s="24">
        <f t="shared" si="26"/>
        <v>157</v>
      </c>
      <c r="M55" s="20">
        <f t="shared" si="27"/>
        <v>178.08510000000001</v>
      </c>
      <c r="N55" s="95"/>
    </row>
    <row r="56" spans="1:14" ht="13.5" thickBot="1">
      <c r="A56" s="45">
        <v>71.599999999999994</v>
      </c>
      <c r="B56" s="46" t="s">
        <v>59</v>
      </c>
      <c r="C56" s="40">
        <v>1991</v>
      </c>
      <c r="D56" s="71">
        <v>80</v>
      </c>
      <c r="E56" s="72">
        <v>85</v>
      </c>
      <c r="F56" s="71">
        <v>-90</v>
      </c>
      <c r="G56" s="73">
        <f t="shared" si="24"/>
        <v>85</v>
      </c>
      <c r="H56" s="71">
        <v>95</v>
      </c>
      <c r="I56" s="72">
        <v>100</v>
      </c>
      <c r="J56" s="74">
        <v>-105</v>
      </c>
      <c r="K56" s="49">
        <f t="shared" si="25"/>
        <v>100</v>
      </c>
      <c r="L56" s="51">
        <f t="shared" si="26"/>
        <v>185</v>
      </c>
      <c r="M56" s="52">
        <f t="shared" si="27"/>
        <v>240.51850000000002</v>
      </c>
      <c r="N56" s="96"/>
    </row>
    <row r="57" spans="1:14" ht="13.5" thickBot="1">
      <c r="A57" s="75" t="s">
        <v>18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7"/>
      <c r="M57" s="54">
        <f>SUM(M58:M63)-MIN(M58:M63)</f>
        <v>1218.5187000000001</v>
      </c>
      <c r="N57" s="53">
        <f>RANK(M57,($M$8,$M$15,$M$22,$M$29,$M$36,$M$43,$M$50,$M$57,$M$64))</f>
        <v>3</v>
      </c>
    </row>
    <row r="58" spans="1:14">
      <c r="A58" s="34">
        <v>70.900000000000006</v>
      </c>
      <c r="B58" s="35" t="s">
        <v>60</v>
      </c>
      <c r="C58" s="39">
        <v>2002</v>
      </c>
      <c r="D58" s="61">
        <v>74</v>
      </c>
      <c r="E58" s="62">
        <v>78</v>
      </c>
      <c r="F58" s="61">
        <v>81</v>
      </c>
      <c r="G58" s="37">
        <f t="shared" ref="G58:G63" si="28">IF(MAX(D58:F58)&lt;0,0,MAX(D58:F58))</f>
        <v>81</v>
      </c>
      <c r="H58" s="61">
        <v>92</v>
      </c>
      <c r="I58" s="62">
        <v>96</v>
      </c>
      <c r="J58" s="61">
        <v>100</v>
      </c>
      <c r="K58" s="37">
        <f t="shared" ref="K58:K63" si="29">IF(MAX(H58:J58)&lt;0,0,MAX(H58:J58))</f>
        <v>100</v>
      </c>
      <c r="L58" s="38">
        <f t="shared" ref="L58:L63" si="30">SUM(G58,K58)</f>
        <v>181</v>
      </c>
      <c r="M58" s="43">
        <f t="shared" ref="M58:M63" si="31">IF(ISNUMBER(A58), (IF(175.508&lt; A58,L58, TRUNC(10^(0.75194503*((LOG((A58/175.508)/LOG(10))*(LOG((A58/175.508)/LOG(10)))))),4)*L58)), 0)</f>
        <v>236.69370000000001</v>
      </c>
      <c r="N58" s="94" t="s">
        <v>84</v>
      </c>
    </row>
    <row r="59" spans="1:14">
      <c r="A59" s="3">
        <v>83.1</v>
      </c>
      <c r="B59" s="2" t="s">
        <v>61</v>
      </c>
      <c r="C59" s="18">
        <v>1999</v>
      </c>
      <c r="D59" s="63">
        <v>105</v>
      </c>
      <c r="E59" s="64">
        <v>110</v>
      </c>
      <c r="F59" s="63">
        <v>113</v>
      </c>
      <c r="G59" s="23">
        <f t="shared" si="28"/>
        <v>113</v>
      </c>
      <c r="H59" s="63">
        <v>115</v>
      </c>
      <c r="I59" s="64">
        <v>-121</v>
      </c>
      <c r="J59" s="63">
        <v>-121</v>
      </c>
      <c r="K59" s="23">
        <f t="shared" si="29"/>
        <v>115</v>
      </c>
      <c r="L59" s="24">
        <f t="shared" si="30"/>
        <v>228</v>
      </c>
      <c r="M59" s="20">
        <f t="shared" si="31"/>
        <v>273.6456</v>
      </c>
      <c r="N59" s="95"/>
    </row>
    <row r="60" spans="1:14">
      <c r="A60" s="3">
        <v>92.1</v>
      </c>
      <c r="B60" s="2" t="s">
        <v>62</v>
      </c>
      <c r="C60" s="18">
        <v>1994</v>
      </c>
      <c r="D60" s="63">
        <v>80</v>
      </c>
      <c r="E60" s="64">
        <v>90</v>
      </c>
      <c r="F60" s="63">
        <v>-100</v>
      </c>
      <c r="G60" s="23">
        <f t="shared" si="28"/>
        <v>90</v>
      </c>
      <c r="H60" s="63">
        <v>100</v>
      </c>
      <c r="I60" s="64">
        <v>110</v>
      </c>
      <c r="J60" s="63" t="s">
        <v>74</v>
      </c>
      <c r="K60" s="23">
        <f t="shared" si="29"/>
        <v>110</v>
      </c>
      <c r="L60" s="24">
        <f t="shared" si="30"/>
        <v>200</v>
      </c>
      <c r="M60" s="20">
        <f t="shared" si="31"/>
        <v>229.07999999999998</v>
      </c>
      <c r="N60" s="95"/>
    </row>
    <row r="61" spans="1:14" ht="12.75" hidden="1" customHeight="1">
      <c r="A61" s="3"/>
      <c r="B61" s="2"/>
      <c r="C61" s="18"/>
      <c r="D61" s="57"/>
      <c r="E61" s="58"/>
      <c r="F61" s="57"/>
      <c r="G61" s="23">
        <f t="shared" si="28"/>
        <v>0</v>
      </c>
      <c r="H61" s="57"/>
      <c r="I61" s="58"/>
      <c r="J61" s="21"/>
      <c r="K61" s="23">
        <f t="shared" si="29"/>
        <v>0</v>
      </c>
      <c r="L61" s="24">
        <f t="shared" si="30"/>
        <v>0</v>
      </c>
      <c r="M61" s="20">
        <f t="shared" si="31"/>
        <v>0</v>
      </c>
      <c r="N61" s="95"/>
    </row>
    <row r="62" spans="1:14">
      <c r="A62" s="3">
        <v>82</v>
      </c>
      <c r="B62" s="2" t="s">
        <v>63</v>
      </c>
      <c r="C62" s="18">
        <v>1994</v>
      </c>
      <c r="D62" s="63">
        <v>83</v>
      </c>
      <c r="E62" s="64">
        <v>88</v>
      </c>
      <c r="F62" s="63">
        <v>93</v>
      </c>
      <c r="G62" s="66">
        <f t="shared" si="28"/>
        <v>93</v>
      </c>
      <c r="H62" s="63">
        <v>107</v>
      </c>
      <c r="I62" s="64">
        <v>112</v>
      </c>
      <c r="J62" s="65">
        <v>116</v>
      </c>
      <c r="K62" s="23">
        <f t="shared" si="29"/>
        <v>116</v>
      </c>
      <c r="L62" s="24">
        <f t="shared" si="30"/>
        <v>209</v>
      </c>
      <c r="M62" s="20">
        <f t="shared" si="31"/>
        <v>252.49289999999999</v>
      </c>
      <c r="N62" s="95"/>
    </row>
    <row r="63" spans="1:14" ht="13.5" thickBot="1">
      <c r="A63" s="45">
        <v>79.8</v>
      </c>
      <c r="B63" s="46" t="s">
        <v>64</v>
      </c>
      <c r="C63" s="40">
        <v>1998</v>
      </c>
      <c r="D63" s="71">
        <v>80</v>
      </c>
      <c r="E63" s="72">
        <v>-85</v>
      </c>
      <c r="F63" s="71">
        <v>85</v>
      </c>
      <c r="G63" s="73">
        <f t="shared" si="28"/>
        <v>85</v>
      </c>
      <c r="H63" s="71">
        <v>100</v>
      </c>
      <c r="I63" s="72">
        <v>-105</v>
      </c>
      <c r="J63" s="74">
        <v>-105</v>
      </c>
      <c r="K63" s="49">
        <f t="shared" si="29"/>
        <v>100</v>
      </c>
      <c r="L63" s="51">
        <f t="shared" si="30"/>
        <v>185</v>
      </c>
      <c r="M63" s="52">
        <f t="shared" si="31"/>
        <v>226.60650000000001</v>
      </c>
      <c r="N63" s="96"/>
    </row>
    <row r="64" spans="1:14" ht="13.5" thickBot="1">
      <c r="A64" s="75" t="s">
        <v>19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7"/>
      <c r="M64" s="54">
        <f>SUM(M65:M70)-MIN(M65:M70)</f>
        <v>1025.2634</v>
      </c>
      <c r="N64" s="53">
        <f>RANK(M64,($M$8,$M$15,$M$22,$M$29,$M$36,$M$43,$M$50,$M$57,$M$64))</f>
        <v>9</v>
      </c>
    </row>
    <row r="65" spans="1:14">
      <c r="A65" s="34">
        <v>97.4</v>
      </c>
      <c r="B65" s="35" t="s">
        <v>65</v>
      </c>
      <c r="C65" s="39">
        <v>1986</v>
      </c>
      <c r="D65" s="61">
        <v>85</v>
      </c>
      <c r="E65" s="62">
        <v>89</v>
      </c>
      <c r="F65" s="61">
        <v>94</v>
      </c>
      <c r="G65" s="37">
        <f t="shared" ref="G65:G70" si="32">IF(MAX(D65:F65)&lt;0,0,MAX(D65:F65))</f>
        <v>94</v>
      </c>
      <c r="H65" s="61">
        <v>119</v>
      </c>
      <c r="I65" s="62">
        <v>-124</v>
      </c>
      <c r="J65" s="61">
        <v>124</v>
      </c>
      <c r="K65" s="37">
        <f t="shared" ref="K65:K70" si="33">IF(MAX(H65:J65)&lt;0,0,MAX(H65:J65))</f>
        <v>124</v>
      </c>
      <c r="L65" s="38">
        <f t="shared" ref="L65:L70" si="34">SUM(G65,K65)</f>
        <v>218</v>
      </c>
      <c r="M65" s="43">
        <f t="shared" ref="M65:M70" si="35">IF(ISNUMBER(A65), (IF(175.508&lt; A65,L65, TRUNC(10^(0.75194503*((LOG((A65/175.508)/LOG(10))*(LOG((A65/175.508)/LOG(10)))))),4)*L65)), 0)</f>
        <v>244.11639999999997</v>
      </c>
      <c r="N65" s="94" t="s">
        <v>78</v>
      </c>
    </row>
    <row r="66" spans="1:14">
      <c r="A66" s="3">
        <v>95.4</v>
      </c>
      <c r="B66" s="2" t="s">
        <v>66</v>
      </c>
      <c r="C66" s="18">
        <v>1991</v>
      </c>
      <c r="D66" s="63">
        <v>73</v>
      </c>
      <c r="E66" s="64">
        <v>78</v>
      </c>
      <c r="F66" s="63">
        <v>82</v>
      </c>
      <c r="G66" s="23">
        <f t="shared" si="32"/>
        <v>82</v>
      </c>
      <c r="H66" s="63">
        <v>100</v>
      </c>
      <c r="I66" s="64">
        <v>-105</v>
      </c>
      <c r="J66" s="63">
        <v>107</v>
      </c>
      <c r="K66" s="23">
        <f t="shared" si="33"/>
        <v>107</v>
      </c>
      <c r="L66" s="24">
        <f t="shared" si="34"/>
        <v>189</v>
      </c>
      <c r="M66" s="20">
        <f t="shared" si="35"/>
        <v>213.381</v>
      </c>
      <c r="N66" s="95"/>
    </row>
    <row r="67" spans="1:14">
      <c r="A67" s="3">
        <v>112.4</v>
      </c>
      <c r="B67" s="2" t="s">
        <v>67</v>
      </c>
      <c r="C67" s="18">
        <v>1973</v>
      </c>
      <c r="D67" s="63">
        <v>60</v>
      </c>
      <c r="E67" s="64">
        <v>65</v>
      </c>
      <c r="F67" s="63">
        <v>-70</v>
      </c>
      <c r="G67" s="23">
        <f t="shared" si="32"/>
        <v>65</v>
      </c>
      <c r="H67" s="63">
        <v>80</v>
      </c>
      <c r="I67" s="64">
        <v>85</v>
      </c>
      <c r="J67" s="65">
        <v>90</v>
      </c>
      <c r="K67" s="23">
        <f t="shared" si="33"/>
        <v>90</v>
      </c>
      <c r="L67" s="24">
        <f t="shared" si="34"/>
        <v>155</v>
      </c>
      <c r="M67" s="20">
        <f t="shared" si="35"/>
        <v>165.36949999999999</v>
      </c>
      <c r="N67" s="95"/>
    </row>
    <row r="68" spans="1:14">
      <c r="A68" s="3">
        <v>104.7</v>
      </c>
      <c r="B68" s="2" t="s">
        <v>68</v>
      </c>
      <c r="C68" s="18">
        <v>1958</v>
      </c>
      <c r="D68" s="63">
        <v>75</v>
      </c>
      <c r="E68" s="64">
        <v>80</v>
      </c>
      <c r="F68" s="63">
        <v>-83</v>
      </c>
      <c r="G68" s="23">
        <f t="shared" si="32"/>
        <v>80</v>
      </c>
      <c r="H68" s="63">
        <v>100</v>
      </c>
      <c r="I68" s="64">
        <v>107</v>
      </c>
      <c r="J68" s="63">
        <v>-110</v>
      </c>
      <c r="K68" s="23">
        <f t="shared" si="33"/>
        <v>107</v>
      </c>
      <c r="L68" s="24">
        <f t="shared" si="34"/>
        <v>187</v>
      </c>
      <c r="M68" s="20">
        <f t="shared" si="35"/>
        <v>204.017</v>
      </c>
      <c r="N68" s="95"/>
    </row>
    <row r="69" spans="1:14" ht="12.75" hidden="1" customHeight="1">
      <c r="A69" s="3"/>
      <c r="B69" s="2"/>
      <c r="C69" s="18"/>
      <c r="D69" s="63"/>
      <c r="E69" s="64"/>
      <c r="F69" s="63"/>
      <c r="G69" s="66">
        <f t="shared" si="32"/>
        <v>0</v>
      </c>
      <c r="H69" s="63"/>
      <c r="I69" s="64"/>
      <c r="J69" s="65"/>
      <c r="K69" s="23"/>
      <c r="L69" s="24">
        <f t="shared" si="34"/>
        <v>0</v>
      </c>
      <c r="M69" s="20">
        <f t="shared" si="35"/>
        <v>0</v>
      </c>
      <c r="N69" s="95"/>
    </row>
    <row r="70" spans="1:14" ht="13.5" thickBot="1">
      <c r="A70" s="45">
        <v>82.8</v>
      </c>
      <c r="B70" s="46" t="s">
        <v>69</v>
      </c>
      <c r="C70" s="40">
        <v>1993</v>
      </c>
      <c r="D70" s="47">
        <v>-75</v>
      </c>
      <c r="E70" s="48">
        <v>75</v>
      </c>
      <c r="F70" s="47">
        <v>-80</v>
      </c>
      <c r="G70" s="49">
        <f t="shared" si="32"/>
        <v>75</v>
      </c>
      <c r="H70" s="47">
        <v>85</v>
      </c>
      <c r="I70" s="48">
        <v>90</v>
      </c>
      <c r="J70" s="50">
        <v>-95</v>
      </c>
      <c r="K70" s="49">
        <f t="shared" si="33"/>
        <v>90</v>
      </c>
      <c r="L70" s="51">
        <f t="shared" si="34"/>
        <v>165</v>
      </c>
      <c r="M70" s="52">
        <f t="shared" si="35"/>
        <v>198.37949999999998</v>
      </c>
      <c r="N70" s="96"/>
    </row>
    <row r="71" spans="1:14" ht="13.5" thickBot="1"/>
    <row r="72" spans="1:14">
      <c r="A72" s="88" t="s">
        <v>20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90"/>
    </row>
    <row r="73" spans="1:14" ht="13.5" thickBot="1">
      <c r="A73" s="91" t="s">
        <v>73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3"/>
    </row>
    <row r="74" spans="1:14">
      <c r="A74" t="s">
        <v>42</v>
      </c>
      <c r="B74" t="s">
        <v>53</v>
      </c>
    </row>
  </sheetData>
  <mergeCells count="26">
    <mergeCell ref="A72:M72"/>
    <mergeCell ref="A73:M73"/>
    <mergeCell ref="N51:N56"/>
    <mergeCell ref="A57:L57"/>
    <mergeCell ref="N58:N63"/>
    <mergeCell ref="A64:L64"/>
    <mergeCell ref="N65:N70"/>
    <mergeCell ref="A50:L50"/>
    <mergeCell ref="A43:L43"/>
    <mergeCell ref="A36:L36"/>
    <mergeCell ref="A3:N4"/>
    <mergeCell ref="K2:N2"/>
    <mergeCell ref="A1:M1"/>
    <mergeCell ref="A2:B2"/>
    <mergeCell ref="C2:J2"/>
    <mergeCell ref="A15:L15"/>
    <mergeCell ref="A5:N5"/>
    <mergeCell ref="N9:N14"/>
    <mergeCell ref="N44:N49"/>
    <mergeCell ref="N37:N42"/>
    <mergeCell ref="A8:L8"/>
    <mergeCell ref="N30:N35"/>
    <mergeCell ref="N23:N28"/>
    <mergeCell ref="N16:N21"/>
    <mergeCell ref="A29:L29"/>
    <mergeCell ref="A22:L22"/>
  </mergeCells>
  <phoneticPr fontId="8" type="noConversion"/>
  <conditionalFormatting sqref="H37:J42 H16:J21 D30:F35 D37:F42 H23:J28 H30:J35 D16:F21 D23:F28 D9:F14 H9:J14 H44:J49 D44:F49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H51:J56 D51:F56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H58:J63 D58:F63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H65:J70 D65:F70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2017-01-22T21:04:49Z</dcterms:created>
  <dcterms:modified xsi:type="dcterms:W3CDTF">2017-03-12T07:23:51Z</dcterms:modified>
</cp:coreProperties>
</file>