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Muži" sheetId="1" r:id="rId1"/>
  </sheets>
  <calcPr calcId="125725"/>
</workbook>
</file>

<file path=xl/calcChain.xml><?xml version="1.0" encoding="utf-8"?>
<calcChain xmlns="http://schemas.openxmlformats.org/spreadsheetml/2006/main">
  <c r="L64" i="1"/>
  <c r="H64"/>
  <c r="M64" l="1"/>
  <c r="N64" s="1"/>
  <c r="L62"/>
  <c r="H62"/>
  <c r="L61"/>
  <c r="H61"/>
  <c r="L60"/>
  <c r="H60"/>
  <c r="L59"/>
  <c r="H59"/>
  <c r="L58"/>
  <c r="H58"/>
  <c r="L57"/>
  <c r="H57"/>
  <c r="L55"/>
  <c r="H55"/>
  <c r="L54"/>
  <c r="H54"/>
  <c r="L53"/>
  <c r="H53"/>
  <c r="L52"/>
  <c r="H52"/>
  <c r="L51"/>
  <c r="H51"/>
  <c r="L50"/>
  <c r="H50"/>
  <c r="H48"/>
  <c r="H41"/>
  <c r="L48"/>
  <c r="L47"/>
  <c r="H47"/>
  <c r="L46"/>
  <c r="H46"/>
  <c r="L45"/>
  <c r="H45"/>
  <c r="L44"/>
  <c r="H44"/>
  <c r="L43"/>
  <c r="H43"/>
  <c r="L20"/>
  <c r="H20"/>
  <c r="L19"/>
  <c r="H19"/>
  <c r="L18"/>
  <c r="H18"/>
  <c r="L17"/>
  <c r="H17"/>
  <c r="L16"/>
  <c r="H16"/>
  <c r="L15"/>
  <c r="H15"/>
  <c r="L34"/>
  <c r="H34"/>
  <c r="L33"/>
  <c r="H33"/>
  <c r="L32"/>
  <c r="H32"/>
  <c r="L31"/>
  <c r="H31"/>
  <c r="L30"/>
  <c r="H30"/>
  <c r="L29"/>
  <c r="H29"/>
  <c r="L13"/>
  <c r="H13"/>
  <c r="L12"/>
  <c r="H12"/>
  <c r="L11"/>
  <c r="H11"/>
  <c r="L10"/>
  <c r="H10"/>
  <c r="L9"/>
  <c r="H9"/>
  <c r="L8"/>
  <c r="H8"/>
  <c r="L27"/>
  <c r="H27"/>
  <c r="L26"/>
  <c r="H26"/>
  <c r="L25"/>
  <c r="H25"/>
  <c r="L24"/>
  <c r="H24"/>
  <c r="L23"/>
  <c r="H23"/>
  <c r="L22"/>
  <c r="H22"/>
  <c r="L41"/>
  <c r="L40"/>
  <c r="H40"/>
  <c r="L39"/>
  <c r="H39"/>
  <c r="L38"/>
  <c r="H38"/>
  <c r="L37"/>
  <c r="H37"/>
  <c r="L36"/>
  <c r="H36"/>
  <c r="M43" l="1"/>
  <c r="M44"/>
  <c r="N44" s="1"/>
  <c r="M45"/>
  <c r="N45" s="1"/>
  <c r="M46"/>
  <c r="N46" s="1"/>
  <c r="M47"/>
  <c r="M55"/>
  <c r="N55" s="1"/>
  <c r="M54"/>
  <c r="N54" s="1"/>
  <c r="M53"/>
  <c r="N53" s="1"/>
  <c r="M52"/>
  <c r="N52" s="1"/>
  <c r="M51"/>
  <c r="N51" s="1"/>
  <c r="M50"/>
  <c r="N50" s="1"/>
  <c r="M57"/>
  <c r="N57" s="1"/>
  <c r="M58"/>
  <c r="N58" s="1"/>
  <c r="M59"/>
  <c r="N59" s="1"/>
  <c r="M60"/>
  <c r="N60" s="1"/>
  <c r="M61"/>
  <c r="N61" s="1"/>
  <c r="M62"/>
  <c r="N62" s="1"/>
  <c r="M22"/>
  <c r="M23"/>
  <c r="M24"/>
  <c r="N24" s="1"/>
  <c r="M25"/>
  <c r="N25" s="1"/>
  <c r="M26"/>
  <c r="N26" s="1"/>
  <c r="M27"/>
  <c r="M15"/>
  <c r="N15" s="1"/>
  <c r="M16"/>
  <c r="N16" s="1"/>
  <c r="M17"/>
  <c r="N17" s="1"/>
  <c r="M18"/>
  <c r="N18" s="1"/>
  <c r="M19"/>
  <c r="N19" s="1"/>
  <c r="M20"/>
  <c r="M8"/>
  <c r="N8" s="1"/>
  <c r="M9"/>
  <c r="M10"/>
  <c r="N10" s="1"/>
  <c r="M11"/>
  <c r="N11" s="1"/>
  <c r="M12"/>
  <c r="N12" s="1"/>
  <c r="M13"/>
  <c r="N13" s="1"/>
  <c r="M48"/>
  <c r="N48" s="1"/>
  <c r="M33"/>
  <c r="M30"/>
  <c r="N30" s="1"/>
  <c r="M34"/>
  <c r="M29"/>
  <c r="N29" s="1"/>
  <c r="M31"/>
  <c r="N31" s="1"/>
  <c r="M32"/>
  <c r="N32" s="1"/>
  <c r="N33"/>
  <c r="N23"/>
  <c r="N22"/>
  <c r="N20"/>
  <c r="N27"/>
  <c r="M37"/>
  <c r="N37" s="1"/>
  <c r="M38"/>
  <c r="N38" s="1"/>
  <c r="M39"/>
  <c r="N39" s="1"/>
  <c r="M41"/>
  <c r="N41" s="1"/>
  <c r="N43"/>
  <c r="N47"/>
  <c r="N34"/>
  <c r="M36"/>
  <c r="N36" s="1"/>
  <c r="M40"/>
  <c r="N40" s="1"/>
  <c r="N9"/>
  <c r="N49" l="1"/>
  <c r="N56"/>
  <c r="N21"/>
  <c r="N28"/>
  <c r="N14"/>
  <c r="N35"/>
  <c r="N42"/>
  <c r="N7"/>
  <c r="O49" l="1"/>
  <c r="O28"/>
  <c r="O14"/>
  <c r="O42"/>
  <c r="O56"/>
  <c r="O35"/>
  <c r="O21"/>
  <c r="O7"/>
</calcChain>
</file>

<file path=xl/sharedStrings.xml><?xml version="1.0" encoding="utf-8"?>
<sst xmlns="http://schemas.openxmlformats.org/spreadsheetml/2006/main" count="79" uniqueCount="74">
  <si>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</si>
  <si>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</si>
  <si>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</si>
  <si>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</si>
  <si>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</si>
  <si>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</si>
  <si>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</si>
  <si>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</si>
  <si>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</si>
  <si>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</si>
  <si>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</si>
  <si>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</si>
  <si>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</si>
  <si>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</si>
  <si>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Holešov</t>
  </si>
  <si>
    <t>1. kolo III. ligy mužů - sk. B</t>
  </si>
  <si>
    <t>Termín: 17. 3. 2018</t>
  </si>
  <si>
    <t>TAK HELLAS BRNO "C"</t>
  </si>
  <si>
    <t>TJ HOLEŠOV "B"</t>
  </si>
  <si>
    <r>
      <rPr>
        <b/>
        <sz val="10"/>
        <rFont val="Arial"/>
        <family val="2"/>
        <charset val="238"/>
      </rPr>
      <t>Vrchní rozhodčí</t>
    </r>
    <r>
      <rPr>
        <sz val="10"/>
        <rFont val="Arial"/>
        <family val="2"/>
        <charset val="238"/>
      </rPr>
      <t>: Vladislav Doležel</t>
    </r>
  </si>
  <si>
    <t>Hanák Michal</t>
  </si>
  <si>
    <t>Rudolf Jan</t>
  </si>
  <si>
    <t>Havlík Eduard</t>
  </si>
  <si>
    <t>Navrátil Petr</t>
  </si>
  <si>
    <t>Štancl Lubomír</t>
  </si>
  <si>
    <t>Kluska Petr</t>
  </si>
  <si>
    <t>CFD BRNO</t>
  </si>
  <si>
    <t>Lysoň Jakub</t>
  </si>
  <si>
    <t>Žáček Petr</t>
  </si>
  <si>
    <t>Turek Jan</t>
  </si>
  <si>
    <t>Velkov Michal</t>
  </si>
  <si>
    <t>Trojovský Filip</t>
  </si>
  <si>
    <t>Novotný Pavel</t>
  </si>
  <si>
    <t>Hlavinka Ondřej</t>
  </si>
  <si>
    <t>Zdražil Jan</t>
  </si>
  <si>
    <t>Novotný Martin</t>
  </si>
  <si>
    <t>Sanétrník Jan</t>
  </si>
  <si>
    <t>Pliska Michal</t>
  </si>
  <si>
    <t>Pliska Tomáš</t>
  </si>
  <si>
    <t>Novotný Jakub</t>
  </si>
  <si>
    <t>Brázdil Josef</t>
  </si>
  <si>
    <t>SPČ OLOMOUC</t>
  </si>
  <si>
    <t>Ignácek Tomáš</t>
  </si>
  <si>
    <t>Mader Ondřej</t>
  </si>
  <si>
    <t>Krejča Martin</t>
  </si>
  <si>
    <t>Janočo Petr</t>
  </si>
  <si>
    <t>Beník Jan</t>
  </si>
  <si>
    <t>Ondruch Jakub</t>
  </si>
  <si>
    <t>Barbulák Jan</t>
  </si>
  <si>
    <t>Rímel Adam</t>
  </si>
  <si>
    <t>Svoboda Petr</t>
  </si>
  <si>
    <t>Theyer Patrik</t>
  </si>
  <si>
    <t>Poloček Boris</t>
  </si>
  <si>
    <t>Thér Jaroslav</t>
  </si>
  <si>
    <t>Sládeček Martin</t>
  </si>
  <si>
    <t>FITGYM HAVÍŘOV</t>
  </si>
  <si>
    <t>Czakan Martin</t>
  </si>
  <si>
    <t>Pazdiora Martin</t>
  </si>
  <si>
    <t>Vozňák Jan</t>
  </si>
  <si>
    <t>Bohunovský Michal</t>
  </si>
  <si>
    <t>Gerši Filip</t>
  </si>
  <si>
    <t>MIMO SOUTĚŽ</t>
  </si>
  <si>
    <t>Bolom Martin</t>
  </si>
  <si>
    <t>Kotrc Ondřej</t>
  </si>
  <si>
    <t>Vlasák Radek</t>
  </si>
  <si>
    <t>Strakoš Martin</t>
  </si>
  <si>
    <t>Prudký David</t>
  </si>
  <si>
    <t>Přívětivý Robert</t>
  </si>
  <si>
    <r>
      <rPr>
        <b/>
        <sz val="10"/>
        <rFont val="Arial"/>
        <family val="2"/>
        <charset val="238"/>
      </rPr>
      <t>Pozn.</t>
    </r>
    <r>
      <rPr>
        <sz val="10"/>
        <rFont val="Arial"/>
        <charset val="238"/>
      </rPr>
      <t>: Průkazka na svazu: Žáček, Barbulák, Rimel, Poloček, Svoboda, Czakan</t>
    </r>
  </si>
  <si>
    <t>SK CWG BOHUMÍN</t>
  </si>
  <si>
    <t>Cága Jan</t>
  </si>
  <si>
    <t>SKV PŘÍBOR</t>
  </si>
  <si>
    <t>TJ HOLEŠOV "C"</t>
  </si>
  <si>
    <r>
      <rPr>
        <b/>
        <sz val="10"/>
        <rFont val="Arial"/>
        <family val="2"/>
        <charset val="238"/>
      </rPr>
      <t>Rozhodčí</t>
    </r>
    <r>
      <rPr>
        <sz val="10"/>
        <rFont val="Arial"/>
        <family val="2"/>
        <charset val="238"/>
      </rPr>
      <t>: Daniel Kolář, Josef Kolář, Josef Brázdil, Petr Navrátil, Jarmila Kaláčová, Oldřich Kulžílek, Jaroslav Votánek, Slávka Lepíková</t>
    </r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</si>
</sst>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11" xfId="0" quotePrefix="1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2" fillId="0" borderId="13" xfId="0" quotePrefix="1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2" fillId="0" borderId="18" xfId="0" quotePrefix="1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0" fillId="0" borderId="34" xfId="0" applyNumberFormat="1" applyBorder="1"/>
    <xf numFmtId="0" fontId="4" fillId="0" borderId="35" xfId="0" applyNumberFormat="1" applyFont="1" applyBorder="1" applyAlignment="1">
      <alignment horizontal="center" vertical="center"/>
    </xf>
    <xf numFmtId="164" fontId="0" fillId="0" borderId="36" xfId="0" applyNumberFormat="1" applyBorder="1"/>
    <xf numFmtId="0" fontId="1" fillId="2" borderId="38" xfId="0" applyNumberFormat="1" applyFont="1" applyFill="1" applyBorder="1" applyAlignment="1">
      <alignment horizontal="center"/>
    </xf>
    <xf numFmtId="2" fontId="2" fillId="0" borderId="39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1" fillId="3" borderId="45" xfId="0" applyNumberFormat="1" applyFont="1" applyFill="1" applyBorder="1" applyAlignment="1">
      <alignment horizontal="center"/>
    </xf>
    <xf numFmtId="0" fontId="0" fillId="4" borderId="0" xfId="0" applyFill="1"/>
    <xf numFmtId="2" fontId="2" fillId="4" borderId="19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2" fillId="4" borderId="0" xfId="0" quotePrefix="1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center"/>
    </xf>
    <xf numFmtId="164" fontId="0" fillId="4" borderId="0" xfId="0" applyNumberFormat="1" applyFill="1"/>
    <xf numFmtId="2" fontId="2" fillId="0" borderId="54" xfId="0" applyNumberFormat="1" applyFont="1" applyBorder="1" applyAlignment="1">
      <alignment horizontal="right"/>
    </xf>
    <xf numFmtId="1" fontId="4" fillId="0" borderId="5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2" fontId="2" fillId="0" borderId="57" xfId="0" applyNumberFormat="1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65" fontId="2" fillId="0" borderId="59" xfId="0" applyNumberFormat="1" applyFont="1" applyBorder="1" applyAlignment="1">
      <alignment horizontal="right"/>
    </xf>
    <xf numFmtId="0" fontId="0" fillId="3" borderId="47" xfId="0" applyFill="1" applyBorder="1"/>
    <xf numFmtId="0" fontId="0" fillId="3" borderId="48" xfId="0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0" fontId="9" fillId="3" borderId="46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1" fontId="3" fillId="0" borderId="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2" fillId="0" borderId="58" xfId="0" quotePrefix="1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1" fillId="3" borderId="40" xfId="0" applyNumberFormat="1" applyFont="1" applyFill="1" applyBorder="1" applyAlignment="1">
      <alignment horizontal="center"/>
    </xf>
    <xf numFmtId="0" fontId="1" fillId="3" borderId="42" xfId="0" applyNumberFormat="1" applyFont="1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56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3" borderId="46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0" fillId="0" borderId="0" xfId="0" applyFill="1"/>
    <xf numFmtId="0" fontId="9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164" fontId="0" fillId="0" borderId="23" xfId="0" applyNumberFormat="1" applyFill="1" applyBorder="1"/>
    <xf numFmtId="0" fontId="9" fillId="0" borderId="26" xfId="0" applyFont="1" applyFill="1" applyBorder="1" applyAlignment="1">
      <alignment horizontal="left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0</xdr:row>
      <xdr:rowOff>57150</xdr:rowOff>
    </xdr:from>
    <xdr:to>
      <xdr:col>20</xdr:col>
      <xdr:colOff>250165</xdr:colOff>
      <xdr:row>17</xdr:row>
      <xdr:rowOff>54689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57150"/>
          <a:ext cx="3002890" cy="302910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94"/>
  <sheetViews>
    <sheetView tabSelected="1" topLeftCell="A37" zoomScale="110" zoomScaleNormal="110" workbookViewId="0">
      <selection activeCell="U65" sqref="U65:U66"/>
    </sheetView>
  </sheetViews>
  <sheetFormatPr defaultRowHeight="12.75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34" ht="23.25" customHeight="1" thickTop="1">
      <c r="A1" s="115" t="s">
        <v>16</v>
      </c>
      <c r="B1" s="116"/>
      <c r="C1" s="117" t="s">
        <v>0</v>
      </c>
      <c r="D1" s="117"/>
      <c r="E1" s="117"/>
      <c r="F1" s="117"/>
      <c r="G1" s="117"/>
      <c r="H1" s="117"/>
      <c r="I1" s="117"/>
      <c r="J1" s="117"/>
      <c r="K1" s="117"/>
      <c r="L1" s="127" t="s">
        <v>14</v>
      </c>
      <c r="M1" s="127"/>
      <c r="N1" s="127"/>
      <c r="O1" s="128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15" customHeight="1">
      <c r="A2" s="121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15.7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11.25" customHeight="1" thickTop="1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4.25" thickTop="1" thickBot="1">
      <c r="A5" s="45" t="s">
        <v>1</v>
      </c>
      <c r="B5" s="46" t="s">
        <v>2</v>
      </c>
      <c r="C5" s="47" t="s">
        <v>13</v>
      </c>
      <c r="D5" s="48" t="s">
        <v>3</v>
      </c>
      <c r="E5" s="49" t="s">
        <v>4</v>
      </c>
      <c r="F5" s="50"/>
      <c r="G5" s="50"/>
      <c r="H5" s="51"/>
      <c r="I5" s="49" t="s">
        <v>5</v>
      </c>
      <c r="J5" s="50"/>
      <c r="K5" s="50"/>
      <c r="L5" s="51"/>
      <c r="M5" s="52" t="s">
        <v>6</v>
      </c>
      <c r="N5" s="53" t="s">
        <v>7</v>
      </c>
      <c r="O5" s="54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13.5" thickBot="1">
      <c r="A6" s="55"/>
      <c r="B6" s="3"/>
      <c r="C6" s="4" t="s">
        <v>8</v>
      </c>
      <c r="D6" s="3"/>
      <c r="E6" s="5" t="s">
        <v>9</v>
      </c>
      <c r="F6" s="6" t="s">
        <v>10</v>
      </c>
      <c r="G6" s="7" t="s">
        <v>11</v>
      </c>
      <c r="H6" s="6" t="s">
        <v>12</v>
      </c>
      <c r="I6" s="7" t="s">
        <v>9</v>
      </c>
      <c r="J6" s="6" t="s">
        <v>10</v>
      </c>
      <c r="K6" s="7" t="s">
        <v>11</v>
      </c>
      <c r="L6" s="6" t="s">
        <v>12</v>
      </c>
      <c r="M6" s="8"/>
      <c r="N6" s="9"/>
      <c r="O6" s="56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13.5" thickBot="1">
      <c r="A7" s="108" t="s">
        <v>17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26">
        <f>SUM(N8:N13)-MIN(N8:N13)</f>
        <v>1158.4600999999998</v>
      </c>
      <c r="O7" s="57">
        <f>RANK(N7,($N$7,$N$14,$N$21,$N$28,$N$35,$N$42,$N$49,$N$56))</f>
        <v>6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>
      <c r="A8" s="58">
        <v>94.6</v>
      </c>
      <c r="B8" s="19" t="s">
        <v>20</v>
      </c>
      <c r="C8" s="23">
        <v>1994</v>
      </c>
      <c r="D8" s="20"/>
      <c r="E8" s="100">
        <v>95</v>
      </c>
      <c r="F8" s="101">
        <v>100</v>
      </c>
      <c r="G8" s="100">
        <v>-105</v>
      </c>
      <c r="H8" s="102">
        <f t="shared" ref="H8:H13" si="0">IF(MAX(E8:G8)&lt;0,0,MAX(E8:G8))</f>
        <v>100</v>
      </c>
      <c r="I8" s="100">
        <v>110</v>
      </c>
      <c r="J8" s="101">
        <v>115</v>
      </c>
      <c r="K8" s="100">
        <v>-120</v>
      </c>
      <c r="L8" s="21">
        <f t="shared" ref="L8:L13" si="1">IF(MAX(I8:K8)&lt;0,0,MAX(I8:K8))</f>
        <v>115</v>
      </c>
      <c r="M8" s="22">
        <f t="shared" ref="M8:M13" si="2">SUM(H8,L8)</f>
        <v>215</v>
      </c>
      <c r="N8" s="25">
        <f>IF(ISNUMBER(A8), (IF(175.508&lt; A8,M8, TRUNC(10^(0.75194503*((LOG((A8/175.508)/LOG(10))*(LOG((A8/175.508)/LOG(10)))))),4)*M8)), 0)</f>
        <v>243.55199999999999</v>
      </c>
      <c r="O8" s="105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12.75" customHeight="1">
      <c r="A9" s="59">
        <v>85.6</v>
      </c>
      <c r="B9" s="2" t="s">
        <v>21</v>
      </c>
      <c r="C9" s="10">
        <v>1996</v>
      </c>
      <c r="D9" s="10"/>
      <c r="E9" s="32">
        <v>-70</v>
      </c>
      <c r="F9" s="33">
        <v>70</v>
      </c>
      <c r="G9" s="32">
        <v>75</v>
      </c>
      <c r="H9" s="34">
        <f t="shared" si="0"/>
        <v>75</v>
      </c>
      <c r="I9" s="32">
        <v>-90</v>
      </c>
      <c r="J9" s="33">
        <v>90</v>
      </c>
      <c r="K9" s="32">
        <v>95</v>
      </c>
      <c r="L9" s="13">
        <f t="shared" si="1"/>
        <v>95</v>
      </c>
      <c r="M9" s="14">
        <f t="shared" si="2"/>
        <v>170</v>
      </c>
      <c r="N9" s="11">
        <f t="shared" ref="N9:N47" si="3">IF(ISNUMBER(A9), (IF(175.508&lt; A9,M9, TRUNC(10^(0.75194503*((LOG((A9/175.508)/LOG(10))*(LOG((A9/175.508)/LOG(10)))))),4)*M9)), 0)</f>
        <v>201.161</v>
      </c>
      <c r="O9" s="106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>
      <c r="A10" s="59">
        <v>79.400000000000006</v>
      </c>
      <c r="B10" s="2" t="s">
        <v>22</v>
      </c>
      <c r="C10" s="10">
        <v>1972</v>
      </c>
      <c r="D10" s="12"/>
      <c r="E10" s="32">
        <v>-85</v>
      </c>
      <c r="F10" s="33">
        <v>-85</v>
      </c>
      <c r="G10" s="32">
        <v>85</v>
      </c>
      <c r="H10" s="34">
        <f t="shared" si="0"/>
        <v>85</v>
      </c>
      <c r="I10" s="32">
        <v>106</v>
      </c>
      <c r="J10" s="33">
        <v>-110</v>
      </c>
      <c r="K10" s="35">
        <v>-110</v>
      </c>
      <c r="L10" s="13">
        <f t="shared" si="1"/>
        <v>106</v>
      </c>
      <c r="M10" s="14">
        <f t="shared" si="2"/>
        <v>191</v>
      </c>
      <c r="N10" s="11">
        <f t="shared" si="3"/>
        <v>234.548</v>
      </c>
      <c r="O10" s="106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>
      <c r="A11" s="59">
        <v>78.8</v>
      </c>
      <c r="B11" s="2" t="s">
        <v>23</v>
      </c>
      <c r="C11" s="10">
        <v>1990</v>
      </c>
      <c r="D11" s="10"/>
      <c r="E11" s="32">
        <v>82</v>
      </c>
      <c r="F11" s="33">
        <v>86</v>
      </c>
      <c r="G11" s="32">
        <v>90</v>
      </c>
      <c r="H11" s="34">
        <f t="shared" si="0"/>
        <v>90</v>
      </c>
      <c r="I11" s="32">
        <v>95</v>
      </c>
      <c r="J11" s="33">
        <v>100</v>
      </c>
      <c r="K11" s="32">
        <v>104</v>
      </c>
      <c r="L11" s="13">
        <f t="shared" si="1"/>
        <v>104</v>
      </c>
      <c r="M11" s="14">
        <f t="shared" si="2"/>
        <v>194</v>
      </c>
      <c r="N11" s="11">
        <f t="shared" si="3"/>
        <v>239.18260000000001</v>
      </c>
      <c r="O11" s="106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ht="13.5" customHeight="1">
      <c r="A12" s="59">
        <v>92.5</v>
      </c>
      <c r="B12" s="2" t="s">
        <v>24</v>
      </c>
      <c r="C12" s="10">
        <v>1985</v>
      </c>
      <c r="D12" s="12"/>
      <c r="E12" s="32">
        <v>85</v>
      </c>
      <c r="F12" s="33">
        <v>90</v>
      </c>
      <c r="G12" s="32">
        <v>95</v>
      </c>
      <c r="H12" s="34">
        <f t="shared" si="0"/>
        <v>95</v>
      </c>
      <c r="I12" s="32">
        <v>100</v>
      </c>
      <c r="J12" s="33">
        <v>-106</v>
      </c>
      <c r="K12" s="35">
        <v>-108</v>
      </c>
      <c r="L12" s="13">
        <f t="shared" si="1"/>
        <v>100</v>
      </c>
      <c r="M12" s="14">
        <f t="shared" si="2"/>
        <v>195</v>
      </c>
      <c r="N12" s="11">
        <f t="shared" si="3"/>
        <v>222.9435</v>
      </c>
      <c r="O12" s="106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ht="13.5" customHeight="1" thickBot="1">
      <c r="A13" s="60">
        <v>91.5</v>
      </c>
      <c r="B13" s="15" t="s">
        <v>25</v>
      </c>
      <c r="C13" s="24">
        <v>1997</v>
      </c>
      <c r="D13" s="16"/>
      <c r="E13" s="36">
        <v>75</v>
      </c>
      <c r="F13" s="37">
        <v>80</v>
      </c>
      <c r="G13" s="36">
        <v>-86</v>
      </c>
      <c r="H13" s="38">
        <f t="shared" si="0"/>
        <v>80</v>
      </c>
      <c r="I13" s="36">
        <v>95</v>
      </c>
      <c r="J13" s="37">
        <v>100</v>
      </c>
      <c r="K13" s="39">
        <v>110</v>
      </c>
      <c r="L13" s="17">
        <f t="shared" si="1"/>
        <v>110</v>
      </c>
      <c r="M13" s="18">
        <f t="shared" si="2"/>
        <v>190</v>
      </c>
      <c r="N13" s="11">
        <f t="shared" si="3"/>
        <v>218.23400000000001</v>
      </c>
      <c r="O13" s="107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13.5" customHeight="1" thickBot="1">
      <c r="A14" s="108" t="s">
        <v>26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31">
        <f>SUM(N15:N20)-MIN(N15:N20)</f>
        <v>1265.4227000000001</v>
      </c>
      <c r="O14" s="57">
        <f>RANK(N14,($N$7,$N$14,$N$21,$N$28,$N$35,$N$42,$N$49,$N$56))</f>
        <v>3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>
      <c r="A15" s="58">
        <v>102.3</v>
      </c>
      <c r="B15" s="19" t="s">
        <v>27</v>
      </c>
      <c r="C15" s="23">
        <v>1990</v>
      </c>
      <c r="D15" s="20"/>
      <c r="E15" s="100">
        <v>-95</v>
      </c>
      <c r="F15" s="101">
        <v>95</v>
      </c>
      <c r="G15" s="100">
        <v>-100</v>
      </c>
      <c r="H15" s="102">
        <f t="shared" ref="H15:H20" si="4">IF(MAX(E15:G15)&lt;0,0,MAX(E15:G15))</f>
        <v>95</v>
      </c>
      <c r="I15" s="100">
        <v>120</v>
      </c>
      <c r="J15" s="101">
        <v>-125</v>
      </c>
      <c r="K15" s="100">
        <v>125</v>
      </c>
      <c r="L15" s="21">
        <f t="shared" ref="L15:L20" si="5">IF(MAX(I15:K15)&lt;0,0,MAX(I15:K15))</f>
        <v>125</v>
      </c>
      <c r="M15" s="22">
        <f t="shared" ref="M15:M20" si="6">SUM(H15,L15)</f>
        <v>220</v>
      </c>
      <c r="N15" s="25">
        <f t="shared" si="3"/>
        <v>241.95600000000002</v>
      </c>
      <c r="O15" s="10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>
      <c r="A16" s="59">
        <v>86.6</v>
      </c>
      <c r="B16" s="2" t="s">
        <v>28</v>
      </c>
      <c r="C16" s="10">
        <v>1997</v>
      </c>
      <c r="D16" s="10"/>
      <c r="E16" s="32">
        <v>85</v>
      </c>
      <c r="F16" s="33">
        <v>-95</v>
      </c>
      <c r="G16" s="32">
        <v>97</v>
      </c>
      <c r="H16" s="34">
        <f t="shared" si="4"/>
        <v>97</v>
      </c>
      <c r="I16" s="32">
        <v>105</v>
      </c>
      <c r="J16" s="33">
        <v>112</v>
      </c>
      <c r="K16" s="32">
        <v>121</v>
      </c>
      <c r="L16" s="13">
        <f t="shared" si="5"/>
        <v>121</v>
      </c>
      <c r="M16" s="14">
        <f t="shared" si="6"/>
        <v>218</v>
      </c>
      <c r="N16" s="11">
        <f t="shared" si="3"/>
        <v>256.56420000000003</v>
      </c>
      <c r="O16" s="106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>
      <c r="A17" s="59">
        <v>72.3</v>
      </c>
      <c r="B17" s="2" t="s">
        <v>29</v>
      </c>
      <c r="C17" s="10">
        <v>1996</v>
      </c>
      <c r="D17" s="12"/>
      <c r="E17" s="32">
        <v>-65</v>
      </c>
      <c r="F17" s="33">
        <v>65</v>
      </c>
      <c r="G17" s="32">
        <v>-75</v>
      </c>
      <c r="H17" s="34">
        <f t="shared" si="4"/>
        <v>65</v>
      </c>
      <c r="I17" s="32">
        <v>90</v>
      </c>
      <c r="J17" s="33">
        <v>96</v>
      </c>
      <c r="K17" s="35">
        <v>101</v>
      </c>
      <c r="L17" s="13">
        <f t="shared" si="5"/>
        <v>101</v>
      </c>
      <c r="M17" s="14">
        <f t="shared" si="6"/>
        <v>166</v>
      </c>
      <c r="N17" s="11">
        <f t="shared" si="3"/>
        <v>214.60479999999998</v>
      </c>
      <c r="O17" s="106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>
      <c r="A18" s="59">
        <v>97.4</v>
      </c>
      <c r="B18" s="2" t="s">
        <v>30</v>
      </c>
      <c r="C18" s="10">
        <v>1985</v>
      </c>
      <c r="D18" s="10"/>
      <c r="E18" s="32">
        <v>-95</v>
      </c>
      <c r="F18" s="33">
        <v>95</v>
      </c>
      <c r="G18" s="32">
        <v>101</v>
      </c>
      <c r="H18" s="34">
        <f t="shared" si="4"/>
        <v>101</v>
      </c>
      <c r="I18" s="32">
        <v>126</v>
      </c>
      <c r="J18" s="33">
        <v>133</v>
      </c>
      <c r="K18" s="32">
        <v>138</v>
      </c>
      <c r="L18" s="13">
        <f t="shared" si="5"/>
        <v>138</v>
      </c>
      <c r="M18" s="14">
        <f t="shared" si="6"/>
        <v>239</v>
      </c>
      <c r="N18" s="11">
        <f t="shared" si="3"/>
        <v>267.63219999999995</v>
      </c>
      <c r="O18" s="106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>
      <c r="A19" s="59">
        <v>89.1</v>
      </c>
      <c r="B19" s="2" t="s">
        <v>31</v>
      </c>
      <c r="C19" s="10">
        <v>1982</v>
      </c>
      <c r="D19" s="12"/>
      <c r="E19" s="32">
        <v>102</v>
      </c>
      <c r="F19" s="33">
        <v>108</v>
      </c>
      <c r="G19" s="32">
        <v>113</v>
      </c>
      <c r="H19" s="34">
        <f t="shared" si="4"/>
        <v>113</v>
      </c>
      <c r="I19" s="32">
        <v>-125</v>
      </c>
      <c r="J19" s="33">
        <v>125</v>
      </c>
      <c r="K19" s="35">
        <v>132</v>
      </c>
      <c r="L19" s="13">
        <f t="shared" si="5"/>
        <v>132</v>
      </c>
      <c r="M19" s="14">
        <f t="shared" si="6"/>
        <v>245</v>
      </c>
      <c r="N19" s="11">
        <f t="shared" si="3"/>
        <v>284.66550000000001</v>
      </c>
      <c r="O19" s="106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ht="13.5" thickBot="1">
      <c r="A20" s="61"/>
      <c r="B20" s="27"/>
      <c r="C20" s="24"/>
      <c r="D20" s="24"/>
      <c r="E20" s="40"/>
      <c r="F20" s="41"/>
      <c r="G20" s="40"/>
      <c r="H20" s="42">
        <f t="shared" si="4"/>
        <v>0</v>
      </c>
      <c r="I20" s="40"/>
      <c r="J20" s="41"/>
      <c r="K20" s="44"/>
      <c r="L20" s="28">
        <f t="shared" si="5"/>
        <v>0</v>
      </c>
      <c r="M20" s="29">
        <f t="shared" si="6"/>
        <v>0</v>
      </c>
      <c r="N20" s="11">
        <f t="shared" si="3"/>
        <v>0</v>
      </c>
      <c r="O20" s="107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ht="13.5" customHeight="1" thickBot="1">
      <c r="A21" s="118" t="s">
        <v>18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31">
        <f>SUM(N22:N27)-MIN(N22:N27)</f>
        <v>1246.5016000000001</v>
      </c>
      <c r="O21" s="57">
        <f>RANK(N21,($N$7,$N$14,$N$21,$N$28,$N$35,$N$42,$N$49,$N$56))</f>
        <v>4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>
      <c r="A22" s="58">
        <v>87.1</v>
      </c>
      <c r="B22" s="19" t="s">
        <v>32</v>
      </c>
      <c r="C22" s="20">
        <v>1990</v>
      </c>
      <c r="D22" s="20"/>
      <c r="E22" s="100">
        <v>90</v>
      </c>
      <c r="F22" s="101">
        <v>-97</v>
      </c>
      <c r="G22" s="100">
        <v>-100</v>
      </c>
      <c r="H22" s="102">
        <f t="shared" ref="H22:H27" si="7">IF(MAX(E22:G22)&lt;0,0,MAX(E22:G22))</f>
        <v>90</v>
      </c>
      <c r="I22" s="100">
        <v>100</v>
      </c>
      <c r="J22" s="101">
        <v>110</v>
      </c>
      <c r="K22" s="100">
        <v>0</v>
      </c>
      <c r="L22" s="21">
        <f t="shared" ref="L22:L27" si="8">IF(MAX(I22:K22)&lt;0,0,MAX(I22:K22))</f>
        <v>110</v>
      </c>
      <c r="M22" s="22">
        <f t="shared" ref="M22:M27" si="9">SUM(H22,L22)</f>
        <v>200</v>
      </c>
      <c r="N22" s="25">
        <f t="shared" si="3"/>
        <v>234.76</v>
      </c>
      <c r="O22" s="105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s="93" customFormat="1">
      <c r="A23" s="59">
        <v>92.7</v>
      </c>
      <c r="B23" s="2" t="s">
        <v>38</v>
      </c>
      <c r="C23" s="10">
        <v>1986</v>
      </c>
      <c r="D23" s="10"/>
      <c r="E23" s="32">
        <v>92</v>
      </c>
      <c r="F23" s="33">
        <v>95</v>
      </c>
      <c r="G23" s="32">
        <v>98</v>
      </c>
      <c r="H23" s="94">
        <f t="shared" si="7"/>
        <v>98</v>
      </c>
      <c r="I23" s="32">
        <v>122</v>
      </c>
      <c r="J23" s="33">
        <v>-125</v>
      </c>
      <c r="K23" s="32">
        <v>125</v>
      </c>
      <c r="L23" s="90">
        <f t="shared" si="8"/>
        <v>125</v>
      </c>
      <c r="M23" s="91">
        <f t="shared" si="9"/>
        <v>223</v>
      </c>
      <c r="N23" s="11">
        <f t="shared" si="3"/>
        <v>254.73290000000003</v>
      </c>
      <c r="O23" s="106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 s="93" customFormat="1">
      <c r="A24" s="59">
        <v>80.8</v>
      </c>
      <c r="B24" s="2" t="s">
        <v>34</v>
      </c>
      <c r="C24" s="10">
        <v>1998</v>
      </c>
      <c r="D24" s="12"/>
      <c r="E24" s="32">
        <v>-90</v>
      </c>
      <c r="F24" s="33">
        <v>90</v>
      </c>
      <c r="G24" s="32">
        <v>95</v>
      </c>
      <c r="H24" s="94">
        <f t="shared" si="7"/>
        <v>95</v>
      </c>
      <c r="I24" s="32">
        <v>105</v>
      </c>
      <c r="J24" s="33">
        <v>110</v>
      </c>
      <c r="K24" s="35">
        <v>-115</v>
      </c>
      <c r="L24" s="90">
        <f t="shared" si="8"/>
        <v>110</v>
      </c>
      <c r="M24" s="91">
        <f t="shared" si="9"/>
        <v>205</v>
      </c>
      <c r="N24" s="11">
        <f t="shared" si="3"/>
        <v>249.50550000000001</v>
      </c>
      <c r="O24" s="106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4" s="93" customFormat="1">
      <c r="A25" s="59">
        <v>84</v>
      </c>
      <c r="B25" s="2" t="s">
        <v>35</v>
      </c>
      <c r="C25" s="10">
        <v>2000</v>
      </c>
      <c r="D25" s="10"/>
      <c r="E25" s="32">
        <v>82</v>
      </c>
      <c r="F25" s="33">
        <v>87</v>
      </c>
      <c r="G25" s="32">
        <v>-92</v>
      </c>
      <c r="H25" s="94">
        <f t="shared" si="7"/>
        <v>87</v>
      </c>
      <c r="I25" s="32">
        <v>115</v>
      </c>
      <c r="J25" s="33">
        <v>-120</v>
      </c>
      <c r="K25" s="32">
        <v>121</v>
      </c>
      <c r="L25" s="90">
        <f t="shared" si="8"/>
        <v>121</v>
      </c>
      <c r="M25" s="91">
        <f t="shared" si="9"/>
        <v>208</v>
      </c>
      <c r="N25" s="11">
        <f t="shared" si="3"/>
        <v>248.35199999999998</v>
      </c>
      <c r="O25" s="106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s="93" customFormat="1" ht="13.5" customHeight="1">
      <c r="A26" s="59">
        <v>69.599999999999994</v>
      </c>
      <c r="B26" s="2" t="s">
        <v>36</v>
      </c>
      <c r="C26" s="10">
        <v>2001</v>
      </c>
      <c r="D26" s="12"/>
      <c r="E26" s="32">
        <v>75</v>
      </c>
      <c r="F26" s="33">
        <v>80</v>
      </c>
      <c r="G26" s="32">
        <v>85</v>
      </c>
      <c r="H26" s="94">
        <f t="shared" si="7"/>
        <v>85</v>
      </c>
      <c r="I26" s="32">
        <v>100</v>
      </c>
      <c r="J26" s="33">
        <v>107</v>
      </c>
      <c r="K26" s="35">
        <v>111</v>
      </c>
      <c r="L26" s="90">
        <f t="shared" si="8"/>
        <v>111</v>
      </c>
      <c r="M26" s="91">
        <f t="shared" si="9"/>
        <v>196</v>
      </c>
      <c r="N26" s="11">
        <f t="shared" si="3"/>
        <v>259.15120000000002</v>
      </c>
      <c r="O26" s="106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34" s="93" customFormat="1" ht="13.5" thickBot="1">
      <c r="A27" s="60"/>
      <c r="B27" s="15"/>
      <c r="C27" s="24"/>
      <c r="D27" s="16"/>
      <c r="E27" s="36"/>
      <c r="F27" s="37"/>
      <c r="G27" s="36"/>
      <c r="H27" s="95">
        <f t="shared" si="7"/>
        <v>0</v>
      </c>
      <c r="I27" s="36"/>
      <c r="J27" s="37"/>
      <c r="K27" s="39"/>
      <c r="L27" s="96">
        <f t="shared" si="8"/>
        <v>0</v>
      </c>
      <c r="M27" s="97">
        <f t="shared" si="9"/>
        <v>0</v>
      </c>
      <c r="N27" s="11">
        <f t="shared" si="3"/>
        <v>0</v>
      </c>
      <c r="O27" s="107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34" s="93" customFormat="1" ht="13.5" thickBot="1">
      <c r="A28" s="108" t="s">
        <v>72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31">
        <f>SUM(N29:N34)-MIN(N29:N34)</f>
        <v>943.67499999999995</v>
      </c>
      <c r="O28" s="57">
        <f>RANK(N28,($N$7,$N$14,$N$21,$N$28,$N$35,$N$42,$N$49,$N$56))</f>
        <v>8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</row>
    <row r="29" spans="1:34" s="93" customFormat="1">
      <c r="A29" s="58">
        <v>99</v>
      </c>
      <c r="B29" s="19" t="s">
        <v>33</v>
      </c>
      <c r="C29" s="23">
        <v>1997</v>
      </c>
      <c r="D29" s="20"/>
      <c r="E29" s="100">
        <v>90</v>
      </c>
      <c r="F29" s="101">
        <v>97</v>
      </c>
      <c r="G29" s="100">
        <v>105</v>
      </c>
      <c r="H29" s="104">
        <f t="shared" ref="H29:H34" si="10">IF(MAX(E29:G29)&lt;0,0,MAX(E29:G29))</f>
        <v>105</v>
      </c>
      <c r="I29" s="100">
        <v>115</v>
      </c>
      <c r="J29" s="101">
        <v>125</v>
      </c>
      <c r="K29" s="100">
        <v>0</v>
      </c>
      <c r="L29" s="98">
        <f t="shared" ref="L29:L34" si="11">IF(MAX(I29:K29)&lt;0,0,MAX(I29:K29))</f>
        <v>125</v>
      </c>
      <c r="M29" s="99">
        <f t="shared" ref="M29:M34" si="12">SUM(H29,L29)</f>
        <v>230</v>
      </c>
      <c r="N29" s="25">
        <f t="shared" si="3"/>
        <v>255.96700000000001</v>
      </c>
      <c r="O29" s="105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</row>
    <row r="30" spans="1:34" s="93" customFormat="1">
      <c r="A30" s="59">
        <v>87</v>
      </c>
      <c r="B30" s="2" t="s">
        <v>37</v>
      </c>
      <c r="C30" s="10">
        <v>1989</v>
      </c>
      <c r="D30" s="10"/>
      <c r="E30" s="32">
        <v>90</v>
      </c>
      <c r="F30" s="33">
        <v>-95</v>
      </c>
      <c r="G30" s="32">
        <v>-95</v>
      </c>
      <c r="H30" s="94">
        <f t="shared" si="10"/>
        <v>90</v>
      </c>
      <c r="I30" s="32">
        <v>115</v>
      </c>
      <c r="J30" s="33">
        <v>-118</v>
      </c>
      <c r="K30" s="32">
        <v>0</v>
      </c>
      <c r="L30" s="90">
        <f t="shared" si="11"/>
        <v>115</v>
      </c>
      <c r="M30" s="91">
        <f t="shared" si="12"/>
        <v>205</v>
      </c>
      <c r="N30" s="11">
        <f t="shared" si="3"/>
        <v>240.75200000000001</v>
      </c>
      <c r="O30" s="106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</row>
    <row r="31" spans="1:34" s="93" customFormat="1">
      <c r="A31" s="59">
        <v>77.2</v>
      </c>
      <c r="B31" s="2" t="s">
        <v>39</v>
      </c>
      <c r="C31" s="10">
        <v>1987</v>
      </c>
      <c r="D31" s="12"/>
      <c r="E31" s="32">
        <v>70</v>
      </c>
      <c r="F31" s="33">
        <v>-75</v>
      </c>
      <c r="G31" s="32">
        <v>-75</v>
      </c>
      <c r="H31" s="94">
        <f t="shared" si="10"/>
        <v>70</v>
      </c>
      <c r="I31" s="32">
        <v>90</v>
      </c>
      <c r="J31" s="33">
        <v>95</v>
      </c>
      <c r="K31" s="35">
        <v>-97</v>
      </c>
      <c r="L31" s="90">
        <f t="shared" si="11"/>
        <v>95</v>
      </c>
      <c r="M31" s="91">
        <f t="shared" si="12"/>
        <v>165</v>
      </c>
      <c r="N31" s="11">
        <f t="shared" si="3"/>
        <v>205.65600000000001</v>
      </c>
      <c r="O31" s="106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</row>
    <row r="32" spans="1:34" s="93" customFormat="1">
      <c r="A32" s="59">
        <v>78.2</v>
      </c>
      <c r="B32" s="2" t="s">
        <v>40</v>
      </c>
      <c r="C32" s="10">
        <v>1990</v>
      </c>
      <c r="D32" s="10"/>
      <c r="E32" s="32">
        <v>0</v>
      </c>
      <c r="F32" s="33">
        <v>0</v>
      </c>
      <c r="G32" s="32">
        <v>0</v>
      </c>
      <c r="H32" s="94">
        <f t="shared" si="10"/>
        <v>0</v>
      </c>
      <c r="I32" s="32">
        <v>0</v>
      </c>
      <c r="J32" s="33">
        <v>0</v>
      </c>
      <c r="K32" s="32">
        <v>0</v>
      </c>
      <c r="L32" s="90">
        <f t="shared" si="11"/>
        <v>0</v>
      </c>
      <c r="M32" s="91">
        <f t="shared" si="12"/>
        <v>0</v>
      </c>
      <c r="N32" s="11">
        <f t="shared" si="3"/>
        <v>0</v>
      </c>
      <c r="O32" s="106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s="93" customFormat="1">
      <c r="A33" s="59">
        <v>74.599999999999994</v>
      </c>
      <c r="B33" s="2" t="s">
        <v>23</v>
      </c>
      <c r="C33" s="10">
        <v>1991</v>
      </c>
      <c r="D33" s="12"/>
      <c r="E33" s="32">
        <v>70</v>
      </c>
      <c r="F33" s="33">
        <v>-80</v>
      </c>
      <c r="G33" s="32">
        <v>80</v>
      </c>
      <c r="H33" s="94">
        <f t="shared" si="10"/>
        <v>80</v>
      </c>
      <c r="I33" s="32">
        <v>100</v>
      </c>
      <c r="J33" s="33">
        <v>110</v>
      </c>
      <c r="K33" s="35">
        <v>0</v>
      </c>
      <c r="L33" s="90">
        <f t="shared" si="11"/>
        <v>110</v>
      </c>
      <c r="M33" s="91">
        <f t="shared" si="12"/>
        <v>190</v>
      </c>
      <c r="N33" s="11">
        <f t="shared" si="3"/>
        <v>241.3</v>
      </c>
      <c r="O33" s="106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</row>
    <row r="34" spans="1:34" s="93" customFormat="1" ht="13.5" thickBot="1">
      <c r="A34" s="60"/>
      <c r="B34" s="15"/>
      <c r="C34" s="24"/>
      <c r="D34" s="16"/>
      <c r="E34" s="36"/>
      <c r="F34" s="37"/>
      <c r="G34" s="36"/>
      <c r="H34" s="95">
        <f t="shared" si="10"/>
        <v>0</v>
      </c>
      <c r="I34" s="36"/>
      <c r="J34" s="37"/>
      <c r="K34" s="39"/>
      <c r="L34" s="96">
        <f t="shared" si="11"/>
        <v>0</v>
      </c>
      <c r="M34" s="97">
        <f t="shared" si="12"/>
        <v>0</v>
      </c>
      <c r="N34" s="11">
        <f t="shared" si="3"/>
        <v>0</v>
      </c>
      <c r="O34" s="107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s="93" customFormat="1" ht="13.5" thickBot="1">
      <c r="A35" s="108" t="s">
        <v>41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  <c r="N35" s="31">
        <f>SUM(N36:N41)-MIN(N36:N41)</f>
        <v>1162.2641999999998</v>
      </c>
      <c r="O35" s="57">
        <f>RANK(N35,($N$7,$N$14,$N$21,$N$28,$N$35,$N$42,$N$49,$N$56))</f>
        <v>5</v>
      </c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4">
      <c r="A36" s="58">
        <v>73.8</v>
      </c>
      <c r="B36" s="19" t="s">
        <v>42</v>
      </c>
      <c r="C36" s="23">
        <v>1991</v>
      </c>
      <c r="D36" s="20"/>
      <c r="E36" s="100">
        <v>-90</v>
      </c>
      <c r="F36" s="101">
        <v>93</v>
      </c>
      <c r="G36" s="100">
        <v>-100</v>
      </c>
      <c r="H36" s="102">
        <f t="shared" ref="H36:H41" si="13">IF(MAX(E36:G36)&lt;0,0,MAX(E36:G36))</f>
        <v>93</v>
      </c>
      <c r="I36" s="100">
        <v>90</v>
      </c>
      <c r="J36" s="101">
        <v>100</v>
      </c>
      <c r="K36" s="100">
        <v>107</v>
      </c>
      <c r="L36" s="21">
        <f t="shared" ref="L36:L41" si="14">IF(MAX(I36:K36)&lt;0,0,MAX(I36:K36))</f>
        <v>107</v>
      </c>
      <c r="M36" s="22">
        <f t="shared" ref="M36:M41" si="15">SUM(H36,L36)</f>
        <v>200</v>
      </c>
      <c r="N36" s="25">
        <f t="shared" si="3"/>
        <v>255.54000000000002</v>
      </c>
      <c r="O36" s="105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>
      <c r="A37" s="59">
        <v>73.099999999999994</v>
      </c>
      <c r="B37" s="2" t="s">
        <v>43</v>
      </c>
      <c r="C37" s="10">
        <v>1984</v>
      </c>
      <c r="D37" s="10"/>
      <c r="E37" s="32">
        <v>-80</v>
      </c>
      <c r="F37" s="33">
        <v>80</v>
      </c>
      <c r="G37" s="32">
        <v>-86</v>
      </c>
      <c r="H37" s="34">
        <f t="shared" si="13"/>
        <v>80</v>
      </c>
      <c r="I37" s="32">
        <v>105</v>
      </c>
      <c r="J37" s="33">
        <v>110</v>
      </c>
      <c r="K37" s="32">
        <v>-115</v>
      </c>
      <c r="L37" s="13">
        <f t="shared" si="14"/>
        <v>110</v>
      </c>
      <c r="M37" s="14">
        <f t="shared" si="15"/>
        <v>190</v>
      </c>
      <c r="N37" s="11">
        <f t="shared" si="3"/>
        <v>244.07399999999998</v>
      </c>
      <c r="O37" s="106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4">
      <c r="A38" s="59">
        <v>78</v>
      </c>
      <c r="B38" s="2" t="s">
        <v>44</v>
      </c>
      <c r="C38" s="10">
        <v>1996</v>
      </c>
      <c r="D38" s="12"/>
      <c r="E38" s="32">
        <v>-80</v>
      </c>
      <c r="F38" s="33">
        <v>-80</v>
      </c>
      <c r="G38" s="32">
        <v>-80</v>
      </c>
      <c r="H38" s="34">
        <f t="shared" si="13"/>
        <v>0</v>
      </c>
      <c r="I38" s="32">
        <v>105</v>
      </c>
      <c r="J38" s="33">
        <v>110</v>
      </c>
      <c r="K38" s="35">
        <v>-115</v>
      </c>
      <c r="L38" s="13">
        <f t="shared" si="14"/>
        <v>110</v>
      </c>
      <c r="M38" s="14">
        <f t="shared" si="15"/>
        <v>110</v>
      </c>
      <c r="N38" s="11">
        <f t="shared" si="3"/>
        <v>136.345</v>
      </c>
      <c r="O38" s="106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>
      <c r="A39" s="59">
        <v>90.2</v>
      </c>
      <c r="B39" s="2" t="s">
        <v>45</v>
      </c>
      <c r="C39" s="10">
        <v>1989</v>
      </c>
      <c r="D39" s="10"/>
      <c r="E39" s="32">
        <v>70</v>
      </c>
      <c r="F39" s="33">
        <v>-75</v>
      </c>
      <c r="G39" s="32">
        <v>75</v>
      </c>
      <c r="H39" s="34">
        <f t="shared" si="13"/>
        <v>75</v>
      </c>
      <c r="I39" s="32">
        <v>95</v>
      </c>
      <c r="J39" s="33">
        <v>102</v>
      </c>
      <c r="K39" s="32">
        <v>-107</v>
      </c>
      <c r="L39" s="13">
        <f t="shared" si="14"/>
        <v>102</v>
      </c>
      <c r="M39" s="14">
        <f t="shared" si="15"/>
        <v>177</v>
      </c>
      <c r="N39" s="11">
        <f t="shared" si="3"/>
        <v>204.5412</v>
      </c>
      <c r="O39" s="106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>
      <c r="A40" s="59">
        <v>69.7</v>
      </c>
      <c r="B40" s="2" t="s">
        <v>46</v>
      </c>
      <c r="C40" s="10">
        <v>2000</v>
      </c>
      <c r="D40" s="12"/>
      <c r="E40" s="32">
        <v>50</v>
      </c>
      <c r="F40" s="33">
        <v>-55</v>
      </c>
      <c r="G40" s="32">
        <v>55</v>
      </c>
      <c r="H40" s="34">
        <f t="shared" si="13"/>
        <v>55</v>
      </c>
      <c r="I40" s="32">
        <v>70</v>
      </c>
      <c r="J40" s="33">
        <v>75</v>
      </c>
      <c r="K40" s="35">
        <v>80</v>
      </c>
      <c r="L40" s="13">
        <f t="shared" si="14"/>
        <v>80</v>
      </c>
      <c r="M40" s="14">
        <f t="shared" si="15"/>
        <v>135</v>
      </c>
      <c r="N40" s="11">
        <f t="shared" si="3"/>
        <v>178.3485</v>
      </c>
      <c r="O40" s="106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3.5" thickBot="1">
      <c r="A41" s="60">
        <v>103</v>
      </c>
      <c r="B41" s="15" t="s">
        <v>47</v>
      </c>
      <c r="C41" s="24">
        <v>1994</v>
      </c>
      <c r="D41" s="16"/>
      <c r="E41" s="36">
        <v>102</v>
      </c>
      <c r="F41" s="37">
        <v>110</v>
      </c>
      <c r="G41" s="36">
        <v>115</v>
      </c>
      <c r="H41" s="38">
        <f t="shared" si="13"/>
        <v>115</v>
      </c>
      <c r="I41" s="36">
        <v>140</v>
      </c>
      <c r="J41" s="37">
        <v>-150</v>
      </c>
      <c r="K41" s="39">
        <v>-150</v>
      </c>
      <c r="L41" s="17">
        <f t="shared" si="14"/>
        <v>140</v>
      </c>
      <c r="M41" s="18">
        <f t="shared" si="15"/>
        <v>255</v>
      </c>
      <c r="N41" s="11">
        <f t="shared" si="3"/>
        <v>279.76049999999998</v>
      </c>
      <c r="O41" s="107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13.5" thickBot="1">
      <c r="A42" s="108" t="s">
        <v>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31">
        <f>SUM(N43:N48)-MIN(N43:N48)</f>
        <v>1003.9714000000001</v>
      </c>
      <c r="O42" s="57">
        <f>RANK(N42,($N$7,$N$14,$N$21,$N$28,$N$35,$N$42,$N$49,$N$56))</f>
        <v>7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>
      <c r="A43" s="58">
        <v>85.7</v>
      </c>
      <c r="B43" s="19" t="s">
        <v>48</v>
      </c>
      <c r="C43" s="23">
        <v>1988</v>
      </c>
      <c r="D43" s="20"/>
      <c r="E43" s="100">
        <v>70</v>
      </c>
      <c r="F43" s="101">
        <v>-73</v>
      </c>
      <c r="G43" s="100">
        <v>0</v>
      </c>
      <c r="H43" s="21">
        <f t="shared" ref="H43:H48" si="16">IF(MAX(E43:G43)&lt;0,0,MAX(E43:G43))</f>
        <v>70</v>
      </c>
      <c r="I43" s="100">
        <v>95</v>
      </c>
      <c r="J43" s="101">
        <v>100</v>
      </c>
      <c r="K43" s="100">
        <v>0</v>
      </c>
      <c r="L43" s="21">
        <f t="shared" ref="L43:L48" si="17">IF(MAX(I43:K43)&lt;0,0,MAX(I43:K43))</f>
        <v>100</v>
      </c>
      <c r="M43" s="22">
        <f t="shared" ref="M43:M48" si="18">SUM(H43,L43)</f>
        <v>170</v>
      </c>
      <c r="N43" s="25">
        <f t="shared" si="3"/>
        <v>201.05900000000003</v>
      </c>
      <c r="O43" s="105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>
      <c r="A44" s="59">
        <v>93.7</v>
      </c>
      <c r="B44" s="2" t="s">
        <v>49</v>
      </c>
      <c r="C44" s="10">
        <v>1995</v>
      </c>
      <c r="D44" s="10"/>
      <c r="E44" s="32">
        <v>-100</v>
      </c>
      <c r="F44" s="33">
        <v>-105</v>
      </c>
      <c r="G44" s="32">
        <v>-105</v>
      </c>
      <c r="H44" s="13">
        <f t="shared" si="16"/>
        <v>0</v>
      </c>
      <c r="I44" s="32">
        <v>110</v>
      </c>
      <c r="J44" s="33">
        <v>120</v>
      </c>
      <c r="K44" s="32">
        <v>130</v>
      </c>
      <c r="L44" s="13">
        <f t="shared" si="17"/>
        <v>130</v>
      </c>
      <c r="M44" s="14">
        <f t="shared" si="18"/>
        <v>130</v>
      </c>
      <c r="N44" s="11">
        <f t="shared" si="3"/>
        <v>147.83600000000001</v>
      </c>
      <c r="O44" s="106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4">
      <c r="A45" s="59">
        <v>90.4</v>
      </c>
      <c r="B45" s="2" t="s">
        <v>50</v>
      </c>
      <c r="C45" s="10">
        <v>1989</v>
      </c>
      <c r="D45" s="12"/>
      <c r="E45" s="32">
        <v>90</v>
      </c>
      <c r="F45" s="33">
        <v>-93</v>
      </c>
      <c r="G45" s="32">
        <v>-93</v>
      </c>
      <c r="H45" s="13">
        <f t="shared" si="16"/>
        <v>90</v>
      </c>
      <c r="I45" s="32">
        <v>110</v>
      </c>
      <c r="J45" s="33">
        <v>115</v>
      </c>
      <c r="K45" s="35">
        <v>118</v>
      </c>
      <c r="L45" s="13">
        <f t="shared" si="17"/>
        <v>118</v>
      </c>
      <c r="M45" s="14">
        <f t="shared" si="18"/>
        <v>208</v>
      </c>
      <c r="N45" s="11">
        <f t="shared" si="3"/>
        <v>240.13600000000002</v>
      </c>
      <c r="O45" s="106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>
      <c r="A46" s="59">
        <v>88.6</v>
      </c>
      <c r="B46" s="2" t="s">
        <v>51</v>
      </c>
      <c r="C46" s="10">
        <v>1985</v>
      </c>
      <c r="D46" s="10"/>
      <c r="E46" s="32">
        <v>62</v>
      </c>
      <c r="F46" s="33">
        <v>66</v>
      </c>
      <c r="G46" s="32">
        <v>70</v>
      </c>
      <c r="H46" s="13">
        <f t="shared" si="16"/>
        <v>70</v>
      </c>
      <c r="I46" s="32">
        <v>83</v>
      </c>
      <c r="J46" s="33">
        <v>89</v>
      </c>
      <c r="K46" s="32">
        <v>92</v>
      </c>
      <c r="L46" s="13">
        <f t="shared" si="17"/>
        <v>92</v>
      </c>
      <c r="M46" s="14">
        <f t="shared" si="18"/>
        <v>162</v>
      </c>
      <c r="N46" s="11">
        <f t="shared" si="3"/>
        <v>188.69760000000002</v>
      </c>
      <c r="O46" s="106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>
      <c r="A47" s="59">
        <v>90.5</v>
      </c>
      <c r="B47" s="2" t="s">
        <v>52</v>
      </c>
      <c r="C47" s="10">
        <v>1990</v>
      </c>
      <c r="D47" s="12"/>
      <c r="E47" s="32">
        <v>58</v>
      </c>
      <c r="F47" s="33">
        <v>62</v>
      </c>
      <c r="G47" s="32">
        <v>-65</v>
      </c>
      <c r="H47" s="34">
        <f t="shared" si="16"/>
        <v>62</v>
      </c>
      <c r="I47" s="32">
        <v>-75</v>
      </c>
      <c r="J47" s="33">
        <v>75</v>
      </c>
      <c r="K47" s="35">
        <v>0</v>
      </c>
      <c r="L47" s="13">
        <f t="shared" si="17"/>
        <v>75</v>
      </c>
      <c r="M47" s="14">
        <f t="shared" si="18"/>
        <v>137</v>
      </c>
      <c r="N47" s="11">
        <f t="shared" si="3"/>
        <v>158.09799999999998</v>
      </c>
      <c r="O47" s="106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13.5" thickBot="1">
      <c r="A48" s="61">
        <v>73</v>
      </c>
      <c r="B48" s="27" t="s">
        <v>53</v>
      </c>
      <c r="C48" s="24">
        <v>1963</v>
      </c>
      <c r="D48" s="24"/>
      <c r="E48" s="40">
        <v>-77</v>
      </c>
      <c r="F48" s="41">
        <v>-77</v>
      </c>
      <c r="G48" s="40">
        <v>77</v>
      </c>
      <c r="H48" s="42">
        <f t="shared" si="16"/>
        <v>77</v>
      </c>
      <c r="I48" s="40">
        <v>87</v>
      </c>
      <c r="J48" s="41">
        <v>91</v>
      </c>
      <c r="K48" s="44">
        <v>-95</v>
      </c>
      <c r="L48" s="28">
        <f t="shared" si="17"/>
        <v>91</v>
      </c>
      <c r="M48" s="43">
        <f t="shared" si="18"/>
        <v>168</v>
      </c>
      <c r="N48" s="30">
        <f>IF(ISNUMBER(A48), (IF(175.508&lt; A48,M48, TRUNC(10^(0.75194503*((LOG((A48/175.508)/LOG(10))*(LOG((A48/175.508)/LOG(10)))))),4)*M48)), 0)</f>
        <v>215.98080000000002</v>
      </c>
      <c r="O48" s="107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13.5" thickBot="1">
      <c r="A49" s="108" t="s">
        <v>55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  <c r="N49" s="31">
        <f>SUM(N50:N55)-MIN(N50:N55)</f>
        <v>1333.2655999999997</v>
      </c>
      <c r="O49" s="57">
        <f>RANK(N49,($N$7,$N$14,$N$21,$N$28,$N$35,$N$42,$N$49,$N$56))</f>
        <v>1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>
      <c r="A50" s="58">
        <v>97.5</v>
      </c>
      <c r="B50" s="19" t="s">
        <v>54</v>
      </c>
      <c r="C50" s="23">
        <v>1989</v>
      </c>
      <c r="D50" s="20"/>
      <c r="E50" s="100">
        <v>95</v>
      </c>
      <c r="F50" s="101">
        <v>103</v>
      </c>
      <c r="G50" s="100">
        <v>108</v>
      </c>
      <c r="H50" s="21">
        <f t="shared" ref="H50:H55" si="19">IF(MAX(E50:G50)&lt;0,0,MAX(E50:G50))</f>
        <v>108</v>
      </c>
      <c r="I50" s="100">
        <v>135</v>
      </c>
      <c r="J50" s="101">
        <v>-145</v>
      </c>
      <c r="K50" s="100">
        <v>145</v>
      </c>
      <c r="L50" s="21">
        <f t="shared" ref="L50:L55" si="20">IF(MAX(I50:K50)&lt;0,0,MAX(I50:K50))</f>
        <v>145</v>
      </c>
      <c r="M50" s="22">
        <f t="shared" ref="M50:M55" si="21">SUM(H50,L50)</f>
        <v>253</v>
      </c>
      <c r="N50" s="25">
        <f t="shared" ref="N50:N54" si="22">IF(ISNUMBER(A50), (IF(175.508&lt; A50,M50, TRUNC(10^(0.75194503*((LOG((A50/175.508)/LOG(10))*(LOG((A50/175.508)/LOG(10)))))),4)*M50)), 0)</f>
        <v>283.20819999999998</v>
      </c>
      <c r="O50" s="105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>
      <c r="A51" s="59">
        <v>84.5</v>
      </c>
      <c r="B51" s="2" t="s">
        <v>56</v>
      </c>
      <c r="C51" s="10">
        <v>1995</v>
      </c>
      <c r="D51" s="10"/>
      <c r="E51" s="32">
        <v>90</v>
      </c>
      <c r="F51" s="33">
        <v>100</v>
      </c>
      <c r="G51" s="32">
        <v>110</v>
      </c>
      <c r="H51" s="13">
        <f t="shared" si="19"/>
        <v>110</v>
      </c>
      <c r="I51" s="32">
        <v>120</v>
      </c>
      <c r="J51" s="33">
        <v>130</v>
      </c>
      <c r="K51" s="32">
        <v>-140</v>
      </c>
      <c r="L51" s="13">
        <f t="shared" si="20"/>
        <v>130</v>
      </c>
      <c r="M51" s="14">
        <f t="shared" si="21"/>
        <v>240</v>
      </c>
      <c r="N51" s="11">
        <f t="shared" si="22"/>
        <v>285.74400000000003</v>
      </c>
      <c r="O51" s="106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>
      <c r="A52" s="59">
        <v>85.5</v>
      </c>
      <c r="B52" s="2" t="s">
        <v>57</v>
      </c>
      <c r="C52" s="10">
        <v>1987</v>
      </c>
      <c r="D52" s="12"/>
      <c r="E52" s="32">
        <v>95</v>
      </c>
      <c r="F52" s="33">
        <v>100</v>
      </c>
      <c r="G52" s="32">
        <v>105</v>
      </c>
      <c r="H52" s="13">
        <f t="shared" si="19"/>
        <v>105</v>
      </c>
      <c r="I52" s="32">
        <v>120</v>
      </c>
      <c r="J52" s="33">
        <v>125</v>
      </c>
      <c r="K52" s="35">
        <v>130</v>
      </c>
      <c r="L52" s="13">
        <f t="shared" si="20"/>
        <v>130</v>
      </c>
      <c r="M52" s="14">
        <f t="shared" si="21"/>
        <v>235</v>
      </c>
      <c r="N52" s="11">
        <f t="shared" si="22"/>
        <v>278.24</v>
      </c>
      <c r="O52" s="106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>
      <c r="A53" s="59">
        <v>88.2</v>
      </c>
      <c r="B53" s="2" t="s">
        <v>58</v>
      </c>
      <c r="C53" s="10">
        <v>1989</v>
      </c>
      <c r="D53" s="10"/>
      <c r="E53" s="32">
        <v>80</v>
      </c>
      <c r="F53" s="33">
        <v>-85</v>
      </c>
      <c r="G53" s="32">
        <v>85</v>
      </c>
      <c r="H53" s="13">
        <f t="shared" si="19"/>
        <v>85</v>
      </c>
      <c r="I53" s="32">
        <v>110</v>
      </c>
      <c r="J53" s="33">
        <v>114</v>
      </c>
      <c r="K53" s="32">
        <v>117</v>
      </c>
      <c r="L53" s="13">
        <f t="shared" si="20"/>
        <v>117</v>
      </c>
      <c r="M53" s="14">
        <f t="shared" si="21"/>
        <v>202</v>
      </c>
      <c r="N53" s="11">
        <f t="shared" si="22"/>
        <v>235.77440000000001</v>
      </c>
      <c r="O53" s="106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>
      <c r="A54" s="59">
        <v>105.9</v>
      </c>
      <c r="B54" s="2" t="s">
        <v>59</v>
      </c>
      <c r="C54" s="10">
        <v>1980</v>
      </c>
      <c r="D54" s="12"/>
      <c r="E54" s="32">
        <v>80</v>
      </c>
      <c r="F54" s="33">
        <v>-85</v>
      </c>
      <c r="G54" s="32">
        <v>-85</v>
      </c>
      <c r="H54" s="34">
        <f t="shared" si="19"/>
        <v>80</v>
      </c>
      <c r="I54" s="32">
        <v>110</v>
      </c>
      <c r="J54" s="33">
        <v>115</v>
      </c>
      <c r="K54" s="35">
        <v>120</v>
      </c>
      <c r="L54" s="13">
        <f t="shared" si="20"/>
        <v>120</v>
      </c>
      <c r="M54" s="14">
        <f t="shared" si="21"/>
        <v>200</v>
      </c>
      <c r="N54" s="11">
        <f t="shared" si="22"/>
        <v>217.38</v>
      </c>
      <c r="O54" s="106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ht="13.5" thickBot="1">
      <c r="A55" s="61">
        <v>84.3</v>
      </c>
      <c r="B55" s="27" t="s">
        <v>60</v>
      </c>
      <c r="C55" s="24">
        <v>1995</v>
      </c>
      <c r="D55" s="24"/>
      <c r="E55" s="40">
        <v>80</v>
      </c>
      <c r="F55" s="41">
        <v>85</v>
      </c>
      <c r="G55" s="40">
        <v>90</v>
      </c>
      <c r="H55" s="42">
        <f t="shared" si="19"/>
        <v>90</v>
      </c>
      <c r="I55" s="40">
        <v>110</v>
      </c>
      <c r="J55" s="41">
        <v>115</v>
      </c>
      <c r="K55" s="44">
        <v>120</v>
      </c>
      <c r="L55" s="28">
        <f t="shared" si="20"/>
        <v>120</v>
      </c>
      <c r="M55" s="43">
        <f t="shared" si="21"/>
        <v>210</v>
      </c>
      <c r="N55" s="30">
        <f>IF(ISNUMBER(A55), (IF(175.508&lt; A55,M55, TRUNC(10^(0.75194503*((LOG((A55/175.508)/LOG(10))*(LOG((A55/175.508)/LOG(10)))))),4)*M55)), 0)</f>
        <v>250.29899999999998</v>
      </c>
      <c r="O55" s="107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ht="13.5" thickBot="1">
      <c r="A56" s="108" t="s">
        <v>71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  <c r="N56" s="31">
        <f>SUM(N57:N62)-MIN(N57:N62)</f>
        <v>1294.6366</v>
      </c>
      <c r="O56" s="57">
        <f>RANK(N56,($N$7,$N$14,$N$21,$N$28,$N$35,$N$42,$N$49,$N$56))</f>
        <v>2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>
      <c r="A57" s="58">
        <v>93.1</v>
      </c>
      <c r="B57" s="19" t="s">
        <v>70</v>
      </c>
      <c r="C57" s="23">
        <v>1989</v>
      </c>
      <c r="D57" s="20"/>
      <c r="E57" s="100">
        <v>93</v>
      </c>
      <c r="F57" s="101">
        <v>-97</v>
      </c>
      <c r="G57" s="100">
        <v>-97</v>
      </c>
      <c r="H57" s="21">
        <f t="shared" ref="H57:H64" si="23">IF(MAX(E57:G57)&lt;0,0,MAX(E57:G57))</f>
        <v>93</v>
      </c>
      <c r="I57" s="100">
        <v>115</v>
      </c>
      <c r="J57" s="101">
        <v>120</v>
      </c>
      <c r="K57" s="100">
        <v>123</v>
      </c>
      <c r="L57" s="21">
        <f t="shared" ref="L57:L62" si="24">IF(MAX(I57:K57)&lt;0,0,MAX(I57:K57))</f>
        <v>123</v>
      </c>
      <c r="M57" s="22">
        <f t="shared" ref="M57:M62" si="25">SUM(H57,L57)</f>
        <v>216</v>
      </c>
      <c r="N57" s="25">
        <f t="shared" ref="N57:N61" si="26">IF(ISNUMBER(A57), (IF(175.508&lt; A57,M57, TRUNC(10^(0.75194503*((LOG((A57/175.508)/LOG(10))*(LOG((A57/175.508)/LOG(10)))))),4)*M57)), 0)</f>
        <v>246.28320000000002</v>
      </c>
      <c r="O57" s="105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>
      <c r="A58" s="59">
        <v>89.4</v>
      </c>
      <c r="B58" s="2" t="s">
        <v>62</v>
      </c>
      <c r="C58" s="10">
        <v>1995</v>
      </c>
      <c r="D58" s="10"/>
      <c r="E58" s="32">
        <v>93</v>
      </c>
      <c r="F58" s="33">
        <v>97</v>
      </c>
      <c r="G58" s="32">
        <v>100</v>
      </c>
      <c r="H58" s="13">
        <f t="shared" si="23"/>
        <v>100</v>
      </c>
      <c r="I58" s="32">
        <v>105</v>
      </c>
      <c r="J58" s="33">
        <v>110</v>
      </c>
      <c r="K58" s="32">
        <v>117</v>
      </c>
      <c r="L58" s="13">
        <f t="shared" si="24"/>
        <v>117</v>
      </c>
      <c r="M58" s="14">
        <f t="shared" si="25"/>
        <v>217</v>
      </c>
      <c r="N58" s="11">
        <f t="shared" si="26"/>
        <v>251.76339999999999</v>
      </c>
      <c r="O58" s="106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>
      <c r="A59" s="73">
        <v>82.2</v>
      </c>
      <c r="B59" s="2" t="s">
        <v>67</v>
      </c>
      <c r="C59" s="10">
        <v>1986</v>
      </c>
      <c r="D59" s="10"/>
      <c r="E59" s="33">
        <v>100</v>
      </c>
      <c r="F59" s="33">
        <v>-110</v>
      </c>
      <c r="G59" s="32">
        <v>-110</v>
      </c>
      <c r="H59" s="13">
        <f t="shared" si="23"/>
        <v>100</v>
      </c>
      <c r="I59" s="32">
        <v>135</v>
      </c>
      <c r="J59" s="33">
        <v>140</v>
      </c>
      <c r="K59" s="35">
        <v>0</v>
      </c>
      <c r="L59" s="13">
        <f t="shared" si="24"/>
        <v>140</v>
      </c>
      <c r="M59" s="14">
        <f t="shared" si="25"/>
        <v>240</v>
      </c>
      <c r="N59" s="11">
        <f t="shared" si="26"/>
        <v>289.608</v>
      </c>
      <c r="O59" s="106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>
      <c r="A60" s="58">
        <v>79.099999999999994</v>
      </c>
      <c r="B60" s="19" t="s">
        <v>64</v>
      </c>
      <c r="C60" s="20">
        <v>1994</v>
      </c>
      <c r="D60" s="20"/>
      <c r="E60" s="100">
        <v>83</v>
      </c>
      <c r="F60" s="33">
        <v>-88</v>
      </c>
      <c r="G60" s="32">
        <v>88</v>
      </c>
      <c r="H60" s="13">
        <f t="shared" si="23"/>
        <v>88</v>
      </c>
      <c r="I60" s="32">
        <v>105</v>
      </c>
      <c r="J60" s="33">
        <v>-110</v>
      </c>
      <c r="K60" s="32">
        <v>110</v>
      </c>
      <c r="L60" s="13">
        <f t="shared" si="24"/>
        <v>110</v>
      </c>
      <c r="M60" s="14">
        <f t="shared" si="25"/>
        <v>198</v>
      </c>
      <c r="N60" s="11">
        <f t="shared" si="26"/>
        <v>243.63899999999998</v>
      </c>
      <c r="O60" s="106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34">
      <c r="A61" s="59">
        <v>73.099999999999994</v>
      </c>
      <c r="B61" s="2" t="s">
        <v>65</v>
      </c>
      <c r="C61" s="10">
        <v>1996</v>
      </c>
      <c r="D61" s="12"/>
      <c r="E61" s="32">
        <v>80</v>
      </c>
      <c r="F61" s="33">
        <v>85</v>
      </c>
      <c r="G61" s="32">
        <v>91</v>
      </c>
      <c r="H61" s="34">
        <f t="shared" si="23"/>
        <v>91</v>
      </c>
      <c r="I61" s="32">
        <v>103</v>
      </c>
      <c r="J61" s="33">
        <v>110</v>
      </c>
      <c r="K61" s="35">
        <v>114</v>
      </c>
      <c r="L61" s="13">
        <f t="shared" si="24"/>
        <v>114</v>
      </c>
      <c r="M61" s="14">
        <f t="shared" si="25"/>
        <v>205</v>
      </c>
      <c r="N61" s="11">
        <f t="shared" si="26"/>
        <v>263.34300000000002</v>
      </c>
      <c r="O61" s="106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1:34" ht="13.5" thickBot="1">
      <c r="A62" s="60">
        <v>93.4</v>
      </c>
      <c r="B62" s="15" t="s">
        <v>66</v>
      </c>
      <c r="C62" s="16">
        <v>1990</v>
      </c>
      <c r="D62" s="16"/>
      <c r="E62" s="36">
        <v>75</v>
      </c>
      <c r="F62" s="37">
        <v>80</v>
      </c>
      <c r="G62" s="36">
        <v>83</v>
      </c>
      <c r="H62" s="38">
        <f t="shared" si="23"/>
        <v>83</v>
      </c>
      <c r="I62" s="36">
        <v>100</v>
      </c>
      <c r="J62" s="37">
        <v>105</v>
      </c>
      <c r="K62" s="39">
        <v>107</v>
      </c>
      <c r="L62" s="17">
        <f t="shared" si="24"/>
        <v>107</v>
      </c>
      <c r="M62" s="74">
        <f t="shared" si="25"/>
        <v>190</v>
      </c>
      <c r="N62" s="75">
        <f>IF(ISNUMBER(A62), (IF(175.508&lt; A62,M62, TRUNC(10^(0.75194503*((LOG((A62/175.508)/LOG(10))*(LOG((A62/175.508)/LOG(10)))))),4)*M62)), 0)</f>
        <v>216.35300000000001</v>
      </c>
      <c r="O62" s="106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1:34" ht="13.5" thickBot="1">
      <c r="A63" s="108" t="s">
        <v>61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11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34" ht="13.5" thickBot="1">
      <c r="A64" s="76">
        <v>77.400000000000006</v>
      </c>
      <c r="B64" s="77" t="s">
        <v>63</v>
      </c>
      <c r="C64" s="78">
        <v>1990</v>
      </c>
      <c r="D64" s="79"/>
      <c r="E64" s="80">
        <v>-75</v>
      </c>
      <c r="F64" s="80">
        <v>75</v>
      </c>
      <c r="G64" s="80">
        <v>80</v>
      </c>
      <c r="H64" s="81">
        <f t="shared" si="23"/>
        <v>80</v>
      </c>
      <c r="I64" s="80">
        <v>87</v>
      </c>
      <c r="J64" s="80">
        <v>92</v>
      </c>
      <c r="K64" s="103">
        <v>95</v>
      </c>
      <c r="L64" s="82">
        <f t="shared" ref="L64" si="27">IF(MAX(I64:K64)&lt;0,0,MAX(I64:K64))</f>
        <v>95</v>
      </c>
      <c r="M64" s="82">
        <f t="shared" ref="M64" si="28">SUM(H64,L64)</f>
        <v>175</v>
      </c>
      <c r="N64" s="83">
        <f>IF(ISNUMBER(A64), (IF(175.508&lt; A64,M64, TRUNC(10^(0.75194503*((LOG((A64/175.508)/LOG(10))*(LOG((A64/175.508)/LOG(10)))))),4)*M64)), 0)</f>
        <v>217.80499999999998</v>
      </c>
      <c r="O64" s="62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1:34" ht="13.5" thickTop="1">
      <c r="A65" s="64"/>
      <c r="B65" s="65"/>
      <c r="C65" s="66"/>
      <c r="D65" s="66"/>
      <c r="E65" s="67"/>
      <c r="F65" s="67"/>
      <c r="G65" s="67"/>
      <c r="H65" s="68"/>
      <c r="I65" s="67"/>
      <c r="J65" s="67"/>
      <c r="K65" s="69"/>
      <c r="L65" s="68"/>
      <c r="M65" s="68"/>
      <c r="N65" s="70"/>
      <c r="O65" s="71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1:34" ht="13.5" thickBot="1">
      <c r="A66" s="64"/>
      <c r="B66" s="65"/>
      <c r="C66" s="66"/>
      <c r="D66" s="66"/>
      <c r="E66" s="67"/>
      <c r="F66" s="67"/>
      <c r="G66" s="67"/>
      <c r="H66" s="68"/>
      <c r="I66" s="67"/>
      <c r="J66" s="67"/>
      <c r="K66" s="69"/>
      <c r="L66" s="68"/>
      <c r="M66" s="68"/>
      <c r="N66" s="70"/>
      <c r="O66" s="71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s="131" customFormat="1" ht="13.5" thickTop="1">
      <c r="A67" s="132" t="s">
        <v>19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5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1:34" s="131" customFormat="1" ht="13.5" thickBot="1">
      <c r="A68" s="130" t="s">
        <v>73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6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1:34" ht="13.5" hidden="1" thickBot="1">
      <c r="A69" s="11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O69" s="72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ht="14.25" thickTop="1" thickBo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72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1:34" ht="13.5" thickTop="1">
      <c r="A71" s="89" t="s">
        <v>68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  <c r="O71" s="72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1:34" ht="13.5" thickBot="1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  <c r="O72" s="72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1:34" ht="13.5" thickTop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72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1:34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2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1:34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2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1:34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72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1:3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72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1:3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2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1:3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2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spans="1:3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2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2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2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3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2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34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2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34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2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</row>
    <row r="86" spans="1:34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2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</row>
    <row r="87" spans="1:34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2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</row>
    <row r="88" spans="1:34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2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</row>
    <row r="89" spans="1:34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2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</row>
    <row r="90" spans="1:34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72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2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spans="1:34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72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</row>
    <row r="93" spans="1:34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72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</row>
    <row r="94" spans="1:3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72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</sheetData>
  <mergeCells count="25">
    <mergeCell ref="A68:O68"/>
    <mergeCell ref="A69:N69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  <mergeCell ref="O43:O48"/>
    <mergeCell ref="O36:O41"/>
    <mergeCell ref="O29:O34"/>
    <mergeCell ref="O22:O27"/>
    <mergeCell ref="O15:O20"/>
    <mergeCell ref="A67:N67"/>
    <mergeCell ref="A49:M49"/>
    <mergeCell ref="O50:O55"/>
    <mergeCell ref="A56:M56"/>
    <mergeCell ref="O57:O62"/>
    <mergeCell ref="A63:O63"/>
  </mergeCells>
  <phoneticPr fontId="8" type="noConversion"/>
  <conditionalFormatting sqref="E22:G27 I22:K27 E8:G13 I8:K13 I29:K34 E29:G34 I15:K20 E15:G20 I36:K41 E36:G41 I43:K62 E43:G62 I64:K66 E64:G66">
    <cfRule type="cellIs" dxfId="1" priority="5" stopIfTrue="1" operator="lessThan">
      <formula>0</formula>
    </cfRule>
    <cfRule type="cellIs" dxfId="0" priority="6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2018-03-10T21:16:12Z</cp:lastPrinted>
  <dcterms:created xsi:type="dcterms:W3CDTF">2017-01-22T21:04:49Z</dcterms:created>
  <dcterms:modified xsi:type="dcterms:W3CDTF">2018-03-17T18:26:07Z</dcterms:modified>
</cp:coreProperties>
</file>