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0" yWindow="0" windowWidth="15600" windowHeight="9450"/>
  </bookViews>
  <sheets>
    <sheet name="Muži" sheetId="1" r:id="rId1"/>
  </sheets>
  <calcPr calcId="125725"/>
</workbook>
</file>

<file path=xl/calcChain.xml><?xml version="1.0" encoding="utf-8"?>
<calcChain xmlns="http://schemas.openxmlformats.org/spreadsheetml/2006/main">
  <c r="O41" i="1"/>
  <c r="M41"/>
  <c r="I41"/>
  <c r="N41" s="1"/>
  <c r="M40"/>
  <c r="I40"/>
  <c r="N40" s="1"/>
  <c r="O40" s="1"/>
  <c r="M39"/>
  <c r="I39"/>
  <c r="N39" s="1"/>
  <c r="O39" s="1"/>
  <c r="M38"/>
  <c r="I38"/>
  <c r="N38" s="1"/>
  <c r="O38" s="1"/>
  <c r="M37"/>
  <c r="I37"/>
  <c r="N37" s="1"/>
  <c r="O37" s="1"/>
  <c r="M36"/>
  <c r="I36"/>
  <c r="N36" s="1"/>
  <c r="O36" s="1"/>
  <c r="O35" s="1"/>
  <c r="O48"/>
  <c r="M48"/>
  <c r="I48"/>
  <c r="M47"/>
  <c r="I47"/>
  <c r="M46"/>
  <c r="I46"/>
  <c r="M45"/>
  <c r="I45"/>
  <c r="M44"/>
  <c r="I44"/>
  <c r="M43"/>
  <c r="I43"/>
  <c r="O62"/>
  <c r="M62"/>
  <c r="I62"/>
  <c r="N62" s="1"/>
  <c r="M61"/>
  <c r="I61"/>
  <c r="N61" s="1"/>
  <c r="O61" s="1"/>
  <c r="M60"/>
  <c r="I60"/>
  <c r="N60" s="1"/>
  <c r="O60" s="1"/>
  <c r="M59"/>
  <c r="I59"/>
  <c r="N59" s="1"/>
  <c r="O59" s="1"/>
  <c r="M58"/>
  <c r="I58"/>
  <c r="N58" s="1"/>
  <c r="O58" s="1"/>
  <c r="M57"/>
  <c r="I57"/>
  <c r="N57" s="1"/>
  <c r="O57" s="1"/>
  <c r="O56" s="1"/>
  <c r="M27"/>
  <c r="I27"/>
  <c r="N27" s="1"/>
  <c r="O27" s="1"/>
  <c r="M26"/>
  <c r="I26"/>
  <c r="N26" s="1"/>
  <c r="O26" s="1"/>
  <c r="M25"/>
  <c r="I25"/>
  <c r="N25" s="1"/>
  <c r="O25" s="1"/>
  <c r="M24"/>
  <c r="I24"/>
  <c r="N24" s="1"/>
  <c r="O24" s="1"/>
  <c r="M23"/>
  <c r="I23"/>
  <c r="N23" s="1"/>
  <c r="O23" s="1"/>
  <c r="M22"/>
  <c r="I22"/>
  <c r="N22" s="1"/>
  <c r="O22" s="1"/>
  <c r="O21" s="1"/>
  <c r="M34"/>
  <c r="I34"/>
  <c r="N34" s="1"/>
  <c r="O34" s="1"/>
  <c r="M33"/>
  <c r="I33"/>
  <c r="N33" s="1"/>
  <c r="O33" s="1"/>
  <c r="M32"/>
  <c r="I32"/>
  <c r="N32" s="1"/>
  <c r="O32" s="1"/>
  <c r="M31"/>
  <c r="I31"/>
  <c r="N31" s="1"/>
  <c r="O31" s="1"/>
  <c r="M30"/>
  <c r="I30"/>
  <c r="N30" s="1"/>
  <c r="O30" s="1"/>
  <c r="M29"/>
  <c r="I29"/>
  <c r="N29" s="1"/>
  <c r="O29" s="1"/>
  <c r="O28" s="1"/>
  <c r="O55"/>
  <c r="M55"/>
  <c r="I55"/>
  <c r="M54"/>
  <c r="I54"/>
  <c r="M53"/>
  <c r="I53"/>
  <c r="M52"/>
  <c r="I52"/>
  <c r="M51"/>
  <c r="I51"/>
  <c r="M50"/>
  <c r="I50"/>
  <c r="M13"/>
  <c r="I13"/>
  <c r="M12"/>
  <c r="I12"/>
  <c r="M11"/>
  <c r="I11"/>
  <c r="M10"/>
  <c r="I10"/>
  <c r="M9"/>
  <c r="I9"/>
  <c r="M8"/>
  <c r="I8"/>
  <c r="M20"/>
  <c r="I20"/>
  <c r="M19"/>
  <c r="I19"/>
  <c r="M18"/>
  <c r="I18"/>
  <c r="M17"/>
  <c r="I17"/>
  <c r="M16"/>
  <c r="I16"/>
  <c r="M15"/>
  <c r="I15"/>
  <c r="N8" l="1"/>
  <c r="O8" s="1"/>
  <c r="N9"/>
  <c r="O9" s="1"/>
  <c r="N10"/>
  <c r="O10" s="1"/>
  <c r="N11"/>
  <c r="O11" s="1"/>
  <c r="N12"/>
  <c r="O12" s="1"/>
  <c r="N13"/>
  <c r="O13" s="1"/>
  <c r="N50"/>
  <c r="O50" s="1"/>
  <c r="N51"/>
  <c r="O51" s="1"/>
  <c r="N52"/>
  <c r="O52" s="1"/>
  <c r="N53"/>
  <c r="O53" s="1"/>
  <c r="N54"/>
  <c r="O54" s="1"/>
  <c r="N55"/>
  <c r="N43"/>
  <c r="O43" s="1"/>
  <c r="N44"/>
  <c r="O44" s="1"/>
  <c r="N45"/>
  <c r="O45" s="1"/>
  <c r="N46"/>
  <c r="O46" s="1"/>
  <c r="N47"/>
  <c r="O47" s="1"/>
  <c r="N48"/>
  <c r="N15"/>
  <c r="O15" s="1"/>
  <c r="N16"/>
  <c r="O16" s="1"/>
  <c r="N17"/>
  <c r="O17" s="1"/>
  <c r="N18"/>
  <c r="O18" s="1"/>
  <c r="N19"/>
  <c r="O19" s="1"/>
  <c r="N20"/>
  <c r="O20"/>
  <c r="O42" l="1"/>
  <c r="O49"/>
  <c r="O7"/>
  <c r="O14"/>
  <c r="P35" l="1"/>
  <c r="P56"/>
  <c r="P28"/>
  <c r="P7"/>
  <c r="P21"/>
  <c r="P49"/>
  <c r="P42"/>
  <c r="P14"/>
</calcChain>
</file>

<file path=xl/sharedStrings.xml><?xml version="1.0" encoding="utf-8"?>
<sst xmlns="http://schemas.openxmlformats.org/spreadsheetml/2006/main" count="100" uniqueCount="88">
  <si>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</si>
  <si>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</si>
  <si>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</si>
  <si>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</si>
  <si>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</si>
  <si>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</si>
  <si>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</si>
  <si>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</si>
  <si>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</si>
  <si>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</si>
  <si>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</si>
  <si>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</si>
  <si>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</si>
  <si>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</si>
  <si>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TAK HELLAS BRNO "C"</t>
  </si>
  <si>
    <t>TJ HOLEŠOV "B"</t>
  </si>
  <si>
    <t>CFD BRNO</t>
  </si>
  <si>
    <t>SPČ OLOMOUC</t>
  </si>
  <si>
    <t>FITGYM HAVÍŘOV</t>
  </si>
  <si>
    <t>SK CWG BOHUMÍN</t>
  </si>
  <si>
    <t>SKV PŘÍBOR</t>
  </si>
  <si>
    <t>TJ HOLEŠOV "C"</t>
  </si>
  <si>
    <r>
      <rPr>
        <b/>
        <sz val="10"/>
        <rFont val="Arial"/>
        <family val="2"/>
        <charset val="238"/>
      </rPr>
      <t>Vrchní rozhodčí</t>
    </r>
    <r>
      <rPr>
        <sz val="10"/>
        <rFont val="Arial"/>
        <family val="2"/>
        <charset val="238"/>
      </rPr>
      <t>: Kolář D. st.</t>
    </r>
  </si>
  <si>
    <r>
      <rPr>
        <b/>
        <sz val="10"/>
        <rFont val="Arial"/>
        <family val="2"/>
        <charset val="238"/>
      </rPr>
      <t>Rozhodčí</t>
    </r>
    <r>
      <rPr>
        <sz val="10"/>
        <rFont val="Arial"/>
        <family val="2"/>
        <charset val="238"/>
      </rPr>
      <t>: Kolář D. ml., Kolář J., Brázdil, Kužílek, Votánek, Doležel, Stuchlík, Navrátil</t>
    </r>
  </si>
  <si>
    <t>Termín: 27. 10. 2018</t>
  </si>
  <si>
    <t>3. kolo III. ligy mužů - sk. B</t>
  </si>
  <si>
    <t>Místo konání: Olomouc</t>
  </si>
  <si>
    <t>Vlašic Karel</t>
  </si>
  <si>
    <t>Doležel Vladislav</t>
  </si>
  <si>
    <t>Pliska Tomáš</t>
  </si>
  <si>
    <t>Zdražil Jan</t>
  </si>
  <si>
    <t>Kolář Daniel</t>
  </si>
  <si>
    <t>Dostál Milan</t>
  </si>
  <si>
    <t>Vogel Arnošt</t>
  </si>
  <si>
    <t>Novotný Jakub</t>
  </si>
  <si>
    <t>Pliska Ladislav</t>
  </si>
  <si>
    <t>Kolář Jan</t>
  </si>
  <si>
    <t>Vojtičko Petr</t>
  </si>
  <si>
    <t>Kluska Petr</t>
  </si>
  <si>
    <t>Hanák Michal</t>
  </si>
  <si>
    <t>Trojovský Filip</t>
  </si>
  <si>
    <t>Hošek Robin</t>
  </si>
  <si>
    <t>Turek Jan</t>
  </si>
  <si>
    <t>Žáček Petr</t>
  </si>
  <si>
    <t>Velkov Michal</t>
  </si>
  <si>
    <t>Rudolf Jan</t>
  </si>
  <si>
    <t>Sup Jiří</t>
  </si>
  <si>
    <t>Grézl Jan</t>
  </si>
  <si>
    <t>Krejča Martin</t>
  </si>
  <si>
    <t>Ignácek Tomáš</t>
  </si>
  <si>
    <t>Janočo Petr</t>
  </si>
  <si>
    <t>Pernica Libor</t>
  </si>
  <si>
    <t>Mader Ondřej</t>
  </si>
  <si>
    <t>Kotrc Ondřej</t>
  </si>
  <si>
    <t>Bolom Martin</t>
  </si>
  <si>
    <t>Prudký David</t>
  </si>
  <si>
    <t>Strakoš Martin</t>
  </si>
  <si>
    <t>Přívětivý Robert</t>
  </si>
  <si>
    <t>Vlasák Radek</t>
  </si>
  <si>
    <t>Barbulák Jan</t>
  </si>
  <si>
    <t>Smiga David</t>
  </si>
  <si>
    <t>Theyer Patrik</t>
  </si>
  <si>
    <t>Varmuža Tomáš</t>
  </si>
  <si>
    <t>Thér Jaroslav</t>
  </si>
  <si>
    <t>Vozňák Jan</t>
  </si>
  <si>
    <t>Sládeček Martin</t>
  </si>
  <si>
    <t>Czakan Martin</t>
  </si>
  <si>
    <t>Pohli Patrik</t>
  </si>
  <si>
    <t>Gerši Filip</t>
  </si>
  <si>
    <t>Pazdiora Martin</t>
  </si>
  <si>
    <t>-</t>
  </si>
  <si>
    <t>Celkově po 3 kolech:</t>
  </si>
  <si>
    <t>FG Havířov</t>
  </si>
  <si>
    <t>SKV Příbor</t>
  </si>
  <si>
    <t>CFD Brno</t>
  </si>
  <si>
    <t>SPČ Olomouc</t>
  </si>
  <si>
    <t>TJ Holešov B</t>
  </si>
  <si>
    <t>TJ Holešov C</t>
  </si>
  <si>
    <t>SK CWG Bohumín</t>
  </si>
  <si>
    <t>16b.</t>
  </si>
  <si>
    <t>17b.</t>
  </si>
  <si>
    <t>25b.</t>
  </si>
  <si>
    <t>22b.</t>
  </si>
  <si>
    <t>27b.</t>
  </si>
  <si>
    <t>33b.</t>
  </si>
  <si>
    <t>29b.</t>
  </si>
  <si>
    <t>35b.</t>
  </si>
  <si>
    <t>TAK H. Brno C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</si>
</sst>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1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/>
      <right style="medium">
        <color indexed="8"/>
      </right>
      <top style="hair">
        <color indexed="8"/>
      </top>
      <bottom style="thick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11" xfId="0" applyNumberFormat="1" applyFont="1" applyBorder="1" applyAlignment="1">
      <alignment horizontal="right"/>
    </xf>
    <xf numFmtId="165" fontId="4" fillId="2" borderId="6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left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 horizontal="centerContinuous"/>
    </xf>
    <xf numFmtId="0" fontId="7" fillId="0" borderId="2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0" fillId="0" borderId="30" xfId="0" applyNumberFormat="1" applyBorder="1"/>
    <xf numFmtId="0" fontId="4" fillId="0" borderId="31" xfId="0" applyNumberFormat="1" applyFont="1" applyBorder="1" applyAlignment="1">
      <alignment horizontal="center" vertical="center"/>
    </xf>
    <xf numFmtId="164" fontId="0" fillId="0" borderId="32" xfId="0" applyNumberFormat="1" applyBorder="1"/>
    <xf numFmtId="0" fontId="1" fillId="2" borderId="34" xfId="0" applyNumberFormat="1" applyFont="1" applyFill="1" applyBorder="1" applyAlignment="1">
      <alignment horizontal="center"/>
    </xf>
    <xf numFmtId="2" fontId="2" fillId="0" borderId="35" xfId="0" applyNumberFormat="1" applyFont="1" applyBorder="1" applyAlignment="1">
      <alignment horizontal="right"/>
    </xf>
    <xf numFmtId="2" fontId="2" fillId="0" borderId="37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2" fontId="2" fillId="0" borderId="40" xfId="0" applyNumberFormat="1" applyFont="1" applyBorder="1" applyAlignment="1">
      <alignment horizontal="right"/>
    </xf>
    <xf numFmtId="2" fontId="2" fillId="0" borderId="50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9" fillId="0" borderId="0" xfId="0" applyFont="1"/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0" fillId="0" borderId="0" xfId="0" applyFill="1"/>
    <xf numFmtId="164" fontId="0" fillId="0" borderId="19" xfId="0" applyNumberFormat="1" applyFill="1" applyBorder="1"/>
    <xf numFmtId="166" fontId="2" fillId="0" borderId="12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/>
    </xf>
    <xf numFmtId="166" fontId="2" fillId="0" borderId="8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2" fillId="0" borderId="8" xfId="0" quotePrefix="1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166" fontId="2" fillId="0" borderId="10" xfId="0" quotePrefix="1" applyNumberFormat="1" applyFont="1" applyFill="1" applyBorder="1" applyAlignment="1">
      <alignment horizontal="center"/>
    </xf>
    <xf numFmtId="166" fontId="2" fillId="0" borderId="15" xfId="0" applyNumberFormat="1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166" fontId="2" fillId="0" borderId="15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66" fontId="2" fillId="0" borderId="52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5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right"/>
    </xf>
    <xf numFmtId="2" fontId="2" fillId="0" borderId="53" xfId="0" applyNumberFormat="1" applyFont="1" applyBorder="1" applyAlignment="1">
      <alignment horizontal="right"/>
    </xf>
    <xf numFmtId="0" fontId="2" fillId="0" borderId="54" xfId="0" applyFont="1" applyBorder="1" applyAlignment="1">
      <alignment horizontal="left"/>
    </xf>
    <xf numFmtId="0" fontId="2" fillId="0" borderId="54" xfId="0" applyFont="1" applyBorder="1" applyAlignment="1">
      <alignment horizontal="center"/>
    </xf>
    <xf numFmtId="166" fontId="4" fillId="0" borderId="54" xfId="0" applyNumberFormat="1" applyFont="1" applyFill="1" applyBorder="1" applyAlignment="1">
      <alignment horizontal="center"/>
    </xf>
    <xf numFmtId="1" fontId="4" fillId="0" borderId="54" xfId="0" applyNumberFormat="1" applyFont="1" applyBorder="1" applyAlignment="1">
      <alignment horizontal="center"/>
    </xf>
    <xf numFmtId="1" fontId="4" fillId="0" borderId="56" xfId="0" applyNumberFormat="1" applyFont="1" applyBorder="1" applyAlignment="1">
      <alignment horizontal="center"/>
    </xf>
    <xf numFmtId="165" fontId="2" fillId="0" borderId="54" xfId="0" applyNumberFormat="1" applyFont="1" applyBorder="1" applyAlignment="1">
      <alignment horizontal="right"/>
    </xf>
    <xf numFmtId="166" fontId="2" fillId="3" borderId="12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8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2" fillId="3" borderId="52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8" xfId="0" quotePrefix="1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6" fontId="2" fillId="3" borderId="55" xfId="0" applyNumberFormat="1" applyFont="1" applyFill="1" applyBorder="1" applyAlignment="1">
      <alignment horizontal="center"/>
    </xf>
    <xf numFmtId="166" fontId="2" fillId="3" borderId="54" xfId="0" applyNumberFormat="1" applyFont="1" applyFill="1" applyBorder="1" applyAlignment="1">
      <alignment horizontal="center"/>
    </xf>
    <xf numFmtId="166" fontId="2" fillId="3" borderId="10" xfId="0" quotePrefix="1" applyNumberFormat="1" applyFont="1" applyFill="1" applyBorder="1" applyAlignment="1">
      <alignment horizontal="center"/>
    </xf>
    <xf numFmtId="166" fontId="2" fillId="3" borderId="15" xfId="0" quotePrefix="1" applyNumberFormat="1" applyFont="1" applyFill="1" applyBorder="1" applyAlignment="1">
      <alignment horizontal="center"/>
    </xf>
    <xf numFmtId="166" fontId="2" fillId="3" borderId="55" xfId="0" quotePrefix="1" applyNumberFormat="1" applyFont="1" applyFill="1" applyBorder="1" applyAlignment="1">
      <alignment horizontal="center"/>
    </xf>
    <xf numFmtId="0" fontId="9" fillId="0" borderId="0" xfId="0" applyFont="1" applyFill="1"/>
    <xf numFmtId="2" fontId="2" fillId="0" borderId="21" xfId="0" applyNumberFormat="1" applyFont="1" applyFill="1" applyBorder="1" applyAlignment="1">
      <alignment horizontal="right"/>
    </xf>
    <xf numFmtId="164" fontId="0" fillId="0" borderId="0" xfId="0" applyNumberFormat="1" applyFill="1"/>
    <xf numFmtId="0" fontId="2" fillId="0" borderId="4" xfId="0" applyFont="1" applyBorder="1" applyAlignment="1">
      <alignment horizontal="center"/>
    </xf>
    <xf numFmtId="1" fontId="4" fillId="0" borderId="57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2" fillId="0" borderId="18" xfId="0" quotePrefix="1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right"/>
    </xf>
    <xf numFmtId="0" fontId="1" fillId="0" borderId="18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2" fillId="0" borderId="21" xfId="0" quotePrefix="1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center"/>
    </xf>
    <xf numFmtId="165" fontId="0" fillId="0" borderId="0" xfId="0" applyNumberFormat="1" applyFill="1"/>
    <xf numFmtId="0" fontId="9" fillId="0" borderId="0" xfId="0" applyFont="1" applyFill="1" applyAlignment="1">
      <alignment horizontal="center"/>
    </xf>
    <xf numFmtId="0" fontId="1" fillId="0" borderId="0" xfId="0" applyFont="1" applyFill="1"/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1" fillId="3" borderId="42" xfId="0" applyFont="1" applyFill="1" applyBorder="1" applyAlignment="1">
      <alignment horizontal="left"/>
    </xf>
    <xf numFmtId="0" fontId="7" fillId="3" borderId="43" xfId="0" applyFont="1" applyFill="1" applyBorder="1" applyAlignment="1">
      <alignment horizontal="left"/>
    </xf>
    <xf numFmtId="0" fontId="1" fillId="3" borderId="43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3" fillId="2" borderId="33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3" fillId="2" borderId="33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36" xfId="0" applyNumberFormat="1" applyFont="1" applyFill="1" applyBorder="1" applyAlignment="1">
      <alignment horizontal="center"/>
    </xf>
    <xf numFmtId="0" fontId="1" fillId="3" borderId="38" xfId="0" applyNumberFormat="1" applyFont="1" applyFill="1" applyBorder="1" applyAlignment="1">
      <alignment horizontal="center"/>
    </xf>
    <xf numFmtId="0" fontId="1" fillId="3" borderId="32" xfId="0" applyNumberFormat="1" applyFont="1" applyFill="1" applyBorder="1" applyAlignment="1">
      <alignment horizontal="center"/>
    </xf>
    <xf numFmtId="0" fontId="1" fillId="3" borderId="41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J82"/>
  <sheetViews>
    <sheetView tabSelected="1" zoomScaleNormal="100" workbookViewId="0">
      <selection activeCell="R18" sqref="R18"/>
    </sheetView>
  </sheetViews>
  <sheetFormatPr defaultRowHeight="12.75"/>
  <cols>
    <col min="1" max="1" width="9.140625" style="58"/>
    <col min="2" max="2" width="7.28515625" customWidth="1"/>
    <col min="3" max="3" width="19.140625" customWidth="1"/>
    <col min="5" max="5" width="15.85546875" hidden="1" customWidth="1"/>
    <col min="6" max="14" width="8.7109375" customWidth="1"/>
    <col min="15" max="15" width="11.7109375" customWidth="1"/>
    <col min="16" max="16" width="4.140625" style="1" customWidth="1"/>
    <col min="17" max="19" width="9.140625" style="58"/>
    <col min="20" max="20" width="9.5703125" style="58" bestFit="1" customWidth="1"/>
    <col min="21" max="36" width="9.140625" style="58"/>
  </cols>
  <sheetData>
    <row r="1" spans="2:21" ht="23.25" customHeight="1" thickTop="1">
      <c r="B1" s="138" t="s">
        <v>24</v>
      </c>
      <c r="C1" s="139"/>
      <c r="D1" s="140" t="s">
        <v>0</v>
      </c>
      <c r="E1" s="141"/>
      <c r="F1" s="141"/>
      <c r="G1" s="141"/>
      <c r="H1" s="141"/>
      <c r="I1" s="141"/>
      <c r="J1" s="141"/>
      <c r="K1" s="141"/>
      <c r="L1" s="141"/>
      <c r="M1" s="140" t="s">
        <v>26</v>
      </c>
      <c r="N1" s="140"/>
      <c r="O1" s="140"/>
      <c r="P1" s="154"/>
    </row>
    <row r="2" spans="2:21" ht="15" customHeight="1">
      <c r="B2" s="148" t="s">
        <v>25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</row>
    <row r="3" spans="2:21" ht="15.75" customHeight="1" thickBo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</row>
    <row r="4" spans="2:21" ht="11.25" customHeight="1" thickTop="1" thickBot="1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21" ht="14.25" thickTop="1" thickBot="1">
      <c r="B5" s="33" t="s">
        <v>1</v>
      </c>
      <c r="C5" s="34" t="s">
        <v>2</v>
      </c>
      <c r="D5" s="35" t="s">
        <v>13</v>
      </c>
      <c r="E5" s="36" t="s">
        <v>3</v>
      </c>
      <c r="F5" s="37" t="s">
        <v>4</v>
      </c>
      <c r="G5" s="38"/>
      <c r="H5" s="38"/>
      <c r="I5" s="39"/>
      <c r="J5" s="37" t="s">
        <v>5</v>
      </c>
      <c r="K5" s="38"/>
      <c r="L5" s="38"/>
      <c r="M5" s="39"/>
      <c r="N5" s="40" t="s">
        <v>6</v>
      </c>
      <c r="O5" s="41" t="s">
        <v>7</v>
      </c>
      <c r="P5" s="42"/>
      <c r="R5" s="134" t="s">
        <v>71</v>
      </c>
    </row>
    <row r="6" spans="2:21" ht="13.5" thickBot="1">
      <c r="B6" s="43"/>
      <c r="C6" s="3"/>
      <c r="D6" s="4" t="s">
        <v>8</v>
      </c>
      <c r="E6" s="3"/>
      <c r="F6" s="5" t="s">
        <v>9</v>
      </c>
      <c r="G6" s="6" t="s">
        <v>10</v>
      </c>
      <c r="H6" s="7" t="s">
        <v>11</v>
      </c>
      <c r="I6" s="6" t="s">
        <v>12</v>
      </c>
      <c r="J6" s="7" t="s">
        <v>9</v>
      </c>
      <c r="K6" s="6" t="s">
        <v>10</v>
      </c>
      <c r="L6" s="7" t="s">
        <v>11</v>
      </c>
      <c r="M6" s="6" t="s">
        <v>12</v>
      </c>
      <c r="N6" s="8"/>
      <c r="O6" s="9"/>
      <c r="P6" s="44"/>
      <c r="R6" s="111" t="s">
        <v>72</v>
      </c>
      <c r="T6" s="132">
        <v>3998.6055000000001</v>
      </c>
      <c r="U6" s="133" t="s">
        <v>86</v>
      </c>
    </row>
    <row r="7" spans="2:21" ht="13.5" thickBot="1">
      <c r="B7" s="145" t="s">
        <v>18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  <c r="O7" s="31">
        <f>SUM(O8:O13)-MIN(O8:O13)</f>
        <v>1366.5557999999999</v>
      </c>
      <c r="P7" s="45">
        <f>RANK(O7,($O$7,$O$14,$O$21,$O$28,$O$35,$O$42,$O$49,$O$56))</f>
        <v>1</v>
      </c>
      <c r="R7" s="111" t="s">
        <v>73</v>
      </c>
      <c r="T7" s="132">
        <v>3910.2291</v>
      </c>
      <c r="U7" s="133" t="s">
        <v>84</v>
      </c>
    </row>
    <row r="8" spans="2:21">
      <c r="B8" s="46">
        <v>90.3</v>
      </c>
      <c r="C8" s="19" t="s">
        <v>64</v>
      </c>
      <c r="D8" s="23">
        <v>1989</v>
      </c>
      <c r="E8" s="20"/>
      <c r="F8" s="95">
        <v>80</v>
      </c>
      <c r="G8" s="96">
        <v>85</v>
      </c>
      <c r="H8" s="60">
        <v>-90</v>
      </c>
      <c r="I8" s="78">
        <f t="shared" ref="I8:I13" si="0">IF(MAX(F8:H8)&lt;0,0,MAX(F8:H8))</f>
        <v>85</v>
      </c>
      <c r="J8" s="95">
        <v>110</v>
      </c>
      <c r="K8" s="96">
        <v>117</v>
      </c>
      <c r="L8" s="95">
        <v>123</v>
      </c>
      <c r="M8" s="21">
        <f t="shared" ref="M8:M13" si="1">IF(MAX(J8:L8)&lt;0,0,MAX(J8:L8))</f>
        <v>123</v>
      </c>
      <c r="N8" s="22">
        <f t="shared" ref="N8:N13" si="2">SUM(I8,M8)</f>
        <v>208</v>
      </c>
      <c r="O8" s="25">
        <f t="shared" ref="O8:O12" si="3">IF(ISNUMBER(B8), (IF(175.508&lt; B8,N8, TRUNC(10^(0.75194503*((LOG((B8/175.508)/LOG(10))*(LOG((B8/175.508)/LOG(10)))))),4)*N8)), 0)</f>
        <v>240.26080000000002</v>
      </c>
      <c r="P8" s="156"/>
      <c r="R8" s="111" t="s">
        <v>74</v>
      </c>
      <c r="T8" s="132">
        <v>3801.9598000000001</v>
      </c>
      <c r="U8" s="133" t="s">
        <v>85</v>
      </c>
    </row>
    <row r="9" spans="2:21" ht="12.75" customHeight="1">
      <c r="B9" s="47">
        <v>94.4</v>
      </c>
      <c r="C9" s="2" t="s">
        <v>65</v>
      </c>
      <c r="D9" s="10">
        <v>1989</v>
      </c>
      <c r="E9" s="10"/>
      <c r="F9" s="97">
        <v>95</v>
      </c>
      <c r="G9" s="98">
        <v>100</v>
      </c>
      <c r="H9" s="63">
        <v>105</v>
      </c>
      <c r="I9" s="79">
        <f t="shared" si="0"/>
        <v>105</v>
      </c>
      <c r="J9" s="97">
        <v>135</v>
      </c>
      <c r="K9" s="98">
        <v>142</v>
      </c>
      <c r="L9" s="63">
        <v>-147</v>
      </c>
      <c r="M9" s="13">
        <f t="shared" si="1"/>
        <v>142</v>
      </c>
      <c r="N9" s="14">
        <f t="shared" si="2"/>
        <v>247</v>
      </c>
      <c r="O9" s="11">
        <f t="shared" si="3"/>
        <v>280.04859999999996</v>
      </c>
      <c r="P9" s="157"/>
      <c r="R9" s="111" t="s">
        <v>75</v>
      </c>
      <c r="T9" s="132">
        <v>3641.8562999999999</v>
      </c>
      <c r="U9" s="133" t="s">
        <v>83</v>
      </c>
    </row>
    <row r="10" spans="2:21">
      <c r="B10" s="47">
        <v>87.8</v>
      </c>
      <c r="C10" s="2" t="s">
        <v>66</v>
      </c>
      <c r="D10" s="10">
        <v>1995</v>
      </c>
      <c r="E10" s="12"/>
      <c r="F10" s="97">
        <v>95</v>
      </c>
      <c r="G10" s="98">
        <v>100</v>
      </c>
      <c r="H10" s="97">
        <v>105</v>
      </c>
      <c r="I10" s="79">
        <f t="shared" si="0"/>
        <v>105</v>
      </c>
      <c r="J10" s="97">
        <v>125</v>
      </c>
      <c r="K10" s="98">
        <v>132</v>
      </c>
      <c r="L10" s="101">
        <v>137</v>
      </c>
      <c r="M10" s="13">
        <f t="shared" si="1"/>
        <v>137</v>
      </c>
      <c r="N10" s="14">
        <f t="shared" si="2"/>
        <v>242</v>
      </c>
      <c r="O10" s="11">
        <f t="shared" si="3"/>
        <v>283.04320000000001</v>
      </c>
      <c r="P10" s="157"/>
      <c r="R10" s="111" t="s">
        <v>76</v>
      </c>
      <c r="T10" s="132">
        <v>3665.0086000000001</v>
      </c>
      <c r="U10" s="133" t="s">
        <v>81</v>
      </c>
    </row>
    <row r="11" spans="2:21">
      <c r="B11" s="47">
        <v>98</v>
      </c>
      <c r="C11" s="2" t="s">
        <v>67</v>
      </c>
      <c r="D11" s="10">
        <v>1997</v>
      </c>
      <c r="E11" s="10"/>
      <c r="F11" s="97">
        <v>95</v>
      </c>
      <c r="G11" s="98">
        <v>100</v>
      </c>
      <c r="H11" s="97">
        <v>105</v>
      </c>
      <c r="I11" s="79">
        <f t="shared" si="0"/>
        <v>105</v>
      </c>
      <c r="J11" s="97">
        <v>120</v>
      </c>
      <c r="K11" s="98">
        <v>-130</v>
      </c>
      <c r="L11" s="97">
        <v>130</v>
      </c>
      <c r="M11" s="13">
        <f t="shared" si="1"/>
        <v>130</v>
      </c>
      <c r="N11" s="14">
        <f t="shared" si="2"/>
        <v>235</v>
      </c>
      <c r="O11" s="11">
        <f t="shared" si="3"/>
        <v>262.54199999999997</v>
      </c>
      <c r="P11" s="157"/>
      <c r="R11" s="111" t="s">
        <v>87</v>
      </c>
      <c r="T11" s="132">
        <v>3559.5781999999999</v>
      </c>
      <c r="U11" s="133" t="s">
        <v>82</v>
      </c>
    </row>
    <row r="12" spans="2:21" ht="13.5" customHeight="1">
      <c r="B12" s="47">
        <v>83</v>
      </c>
      <c r="C12" s="2" t="s">
        <v>68</v>
      </c>
      <c r="D12" s="10">
        <v>1995</v>
      </c>
      <c r="E12" s="12"/>
      <c r="F12" s="97">
        <v>90</v>
      </c>
      <c r="G12" s="98">
        <v>95</v>
      </c>
      <c r="H12" s="97">
        <v>-100</v>
      </c>
      <c r="I12" s="65">
        <f t="shared" si="0"/>
        <v>95</v>
      </c>
      <c r="J12" s="97">
        <v>110</v>
      </c>
      <c r="K12" s="98">
        <v>120</v>
      </c>
      <c r="L12" s="97" t="s">
        <v>70</v>
      </c>
      <c r="M12" s="13">
        <f t="shared" si="1"/>
        <v>120</v>
      </c>
      <c r="N12" s="14">
        <f t="shared" si="2"/>
        <v>215</v>
      </c>
      <c r="O12" s="11">
        <f t="shared" si="3"/>
        <v>258.19350000000003</v>
      </c>
      <c r="P12" s="157"/>
      <c r="R12" s="111" t="s">
        <v>77</v>
      </c>
      <c r="T12" s="132">
        <v>3207.2999</v>
      </c>
      <c r="U12" s="133" t="s">
        <v>80</v>
      </c>
    </row>
    <row r="13" spans="2:21" ht="13.5" customHeight="1" thickBot="1">
      <c r="B13" s="49">
        <v>82.7</v>
      </c>
      <c r="C13" s="27" t="s">
        <v>69</v>
      </c>
      <c r="D13" s="24">
        <v>1987</v>
      </c>
      <c r="E13" s="24"/>
      <c r="F13" s="104">
        <v>95</v>
      </c>
      <c r="G13" s="105">
        <v>100</v>
      </c>
      <c r="H13" s="104">
        <v>105</v>
      </c>
      <c r="I13" s="73">
        <f t="shared" si="0"/>
        <v>105</v>
      </c>
      <c r="J13" s="104">
        <v>125</v>
      </c>
      <c r="K13" s="105">
        <v>-130</v>
      </c>
      <c r="L13" s="109">
        <v>130</v>
      </c>
      <c r="M13" s="28">
        <f t="shared" si="1"/>
        <v>130</v>
      </c>
      <c r="N13" s="32">
        <f t="shared" si="2"/>
        <v>235</v>
      </c>
      <c r="O13" s="30">
        <f>IF(ISNUMBER(B13), (IF(175.508&lt; B13,N13, TRUNC(10^(0.75194503*((LOG((B13/175.508)/LOG(10))*(LOG((B13/175.508)/LOG(10)))))),4)*N13)), 0)</f>
        <v>282.7285</v>
      </c>
      <c r="P13" s="158"/>
      <c r="R13" s="111" t="s">
        <v>78</v>
      </c>
      <c r="T13" s="132">
        <v>2997.8227000000002</v>
      </c>
      <c r="U13" s="133" t="s">
        <v>79</v>
      </c>
    </row>
    <row r="14" spans="2:21" ht="13.5" customHeight="1" thickBot="1">
      <c r="B14" s="145" t="s">
        <v>16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7"/>
      <c r="O14" s="31">
        <f>SUM(O15:O20)-MIN(O15:O20)</f>
        <v>1325.4105999999999</v>
      </c>
      <c r="P14" s="45">
        <f>RANK(O14,($O$7,$O$14,$O$21,$O$28,$O$35,$O$42,$O$49,$O$56))</f>
        <v>2</v>
      </c>
    </row>
    <row r="15" spans="2:21">
      <c r="B15" s="46">
        <v>84.6</v>
      </c>
      <c r="C15" s="19" t="s">
        <v>41</v>
      </c>
      <c r="D15" s="23">
        <v>1990</v>
      </c>
      <c r="E15" s="20"/>
      <c r="F15" s="95">
        <v>80</v>
      </c>
      <c r="G15" s="96">
        <v>87</v>
      </c>
      <c r="H15" s="95">
        <v>92</v>
      </c>
      <c r="I15" s="62">
        <f t="shared" ref="I15:I20" si="4">IF(MAX(F15:H15)&lt;0,0,MAX(F15:H15))</f>
        <v>92</v>
      </c>
      <c r="J15" s="95">
        <v>115</v>
      </c>
      <c r="K15" s="96">
        <v>121</v>
      </c>
      <c r="L15" s="60">
        <v>126</v>
      </c>
      <c r="M15" s="21">
        <f t="shared" ref="M15:M20" si="5">IF(MAX(J15:L15)&lt;0,0,MAX(J15:L15))</f>
        <v>126</v>
      </c>
      <c r="N15" s="22">
        <f t="shared" ref="N15:N20" si="6">SUM(I15,M15)</f>
        <v>218</v>
      </c>
      <c r="O15" s="25">
        <f t="shared" ref="O15:O20" si="7">IF(ISNUMBER(B15), (IF(175.508&lt; B15,N15, TRUNC(10^(0.75194503*((LOG((B15/175.508)/LOG(10))*(LOG((B15/175.508)/LOG(10)))))),4)*N15)), 0)</f>
        <v>259.39819999999997</v>
      </c>
      <c r="P15" s="156"/>
    </row>
    <row r="16" spans="2:21">
      <c r="B16" s="47">
        <v>74.900000000000006</v>
      </c>
      <c r="C16" s="2" t="s">
        <v>42</v>
      </c>
      <c r="D16" s="10">
        <v>1996</v>
      </c>
      <c r="E16" s="10"/>
      <c r="F16" s="97">
        <v>75</v>
      </c>
      <c r="G16" s="98">
        <v>80</v>
      </c>
      <c r="H16" s="63">
        <v>-86</v>
      </c>
      <c r="I16" s="65">
        <f t="shared" si="4"/>
        <v>80</v>
      </c>
      <c r="J16" s="97">
        <v>100</v>
      </c>
      <c r="K16" s="98">
        <v>107</v>
      </c>
      <c r="L16" s="97">
        <v>-112</v>
      </c>
      <c r="M16" s="13">
        <f t="shared" si="5"/>
        <v>107</v>
      </c>
      <c r="N16" s="14">
        <f t="shared" si="6"/>
        <v>187</v>
      </c>
      <c r="O16" s="11">
        <f t="shared" si="7"/>
        <v>236.94769999999997</v>
      </c>
      <c r="P16" s="157"/>
    </row>
    <row r="17" spans="1:36">
      <c r="B17" s="47">
        <v>91.7</v>
      </c>
      <c r="C17" s="2" t="s">
        <v>43</v>
      </c>
      <c r="D17" s="10">
        <v>1997</v>
      </c>
      <c r="E17" s="12"/>
      <c r="F17" s="97">
        <v>95</v>
      </c>
      <c r="G17" s="98">
        <v>103</v>
      </c>
      <c r="H17" s="63">
        <v>107</v>
      </c>
      <c r="I17" s="65">
        <f t="shared" si="4"/>
        <v>107</v>
      </c>
      <c r="J17" s="97">
        <v>125</v>
      </c>
      <c r="K17" s="98">
        <v>130</v>
      </c>
      <c r="L17" s="101">
        <v>135</v>
      </c>
      <c r="M17" s="13">
        <f t="shared" si="5"/>
        <v>135</v>
      </c>
      <c r="N17" s="14">
        <f t="shared" si="6"/>
        <v>242</v>
      </c>
      <c r="O17" s="11">
        <f t="shared" si="7"/>
        <v>277.69499999999999</v>
      </c>
      <c r="P17" s="157"/>
    </row>
    <row r="18" spans="1:36">
      <c r="B18" s="47">
        <v>94.3</v>
      </c>
      <c r="C18" s="2" t="s">
        <v>44</v>
      </c>
      <c r="D18" s="10">
        <v>1985</v>
      </c>
      <c r="E18" s="10"/>
      <c r="F18" s="97">
        <v>97</v>
      </c>
      <c r="G18" s="64">
        <v>-103</v>
      </c>
      <c r="H18" s="97">
        <v>103</v>
      </c>
      <c r="I18" s="65">
        <f t="shared" si="4"/>
        <v>103</v>
      </c>
      <c r="J18" s="97">
        <v>130</v>
      </c>
      <c r="K18" s="98">
        <v>-136</v>
      </c>
      <c r="L18" s="97">
        <v>136</v>
      </c>
      <c r="M18" s="13">
        <f t="shared" si="5"/>
        <v>136</v>
      </c>
      <c r="N18" s="14">
        <f t="shared" si="6"/>
        <v>239</v>
      </c>
      <c r="O18" s="11">
        <f t="shared" si="7"/>
        <v>271.09770000000003</v>
      </c>
      <c r="P18" s="157"/>
    </row>
    <row r="19" spans="1:36" ht="13.5" thickBot="1">
      <c r="B19" s="47">
        <v>88.1</v>
      </c>
      <c r="C19" s="2" t="s">
        <v>40</v>
      </c>
      <c r="D19" s="10">
        <v>1982</v>
      </c>
      <c r="E19" s="12"/>
      <c r="F19" s="97">
        <v>100</v>
      </c>
      <c r="G19" s="64">
        <v>-110</v>
      </c>
      <c r="H19" s="97">
        <v>115</v>
      </c>
      <c r="I19" s="65">
        <f t="shared" si="4"/>
        <v>115</v>
      </c>
      <c r="J19" s="97">
        <v>125</v>
      </c>
      <c r="K19" s="98">
        <v>-132</v>
      </c>
      <c r="L19" s="101">
        <v>-136</v>
      </c>
      <c r="M19" s="13">
        <f t="shared" si="5"/>
        <v>125</v>
      </c>
      <c r="N19" s="14">
        <f t="shared" si="6"/>
        <v>240</v>
      </c>
      <c r="O19" s="11">
        <f t="shared" si="7"/>
        <v>280.27199999999999</v>
      </c>
      <c r="P19" s="157"/>
    </row>
    <row r="20" spans="1:36" ht="13.5" hidden="1" thickBot="1">
      <c r="B20" s="49"/>
      <c r="C20" s="27"/>
      <c r="D20" s="24"/>
      <c r="E20" s="24"/>
      <c r="F20" s="71"/>
      <c r="G20" s="72"/>
      <c r="H20" s="71"/>
      <c r="I20" s="73">
        <f t="shared" si="4"/>
        <v>0</v>
      </c>
      <c r="J20" s="71"/>
      <c r="K20" s="72"/>
      <c r="L20" s="74"/>
      <c r="M20" s="28">
        <f t="shared" si="5"/>
        <v>0</v>
      </c>
      <c r="N20" s="29">
        <f t="shared" si="6"/>
        <v>0</v>
      </c>
      <c r="O20" s="11">
        <f t="shared" si="7"/>
        <v>0</v>
      </c>
      <c r="P20" s="158"/>
    </row>
    <row r="21" spans="1:36" ht="13.5" customHeight="1" thickBot="1">
      <c r="B21" s="145" t="s">
        <v>20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  <c r="O21" s="31">
        <f>SUM(O22:O27)-MIN(O22:O27)</f>
        <v>1287.8195000000001</v>
      </c>
      <c r="P21" s="45">
        <f>RANK(O21,($O$7,$O$14,$O$21,$O$28,$O$35,$O$42,$O$49,$O$56))</f>
        <v>3</v>
      </c>
    </row>
    <row r="22" spans="1:36">
      <c r="B22" s="80">
        <v>89.9</v>
      </c>
      <c r="C22" s="81" t="s">
        <v>54</v>
      </c>
      <c r="D22" s="23">
        <v>1995</v>
      </c>
      <c r="E22" s="23"/>
      <c r="F22" s="99">
        <v>85</v>
      </c>
      <c r="G22" s="100">
        <v>90</v>
      </c>
      <c r="H22" s="99">
        <v>93</v>
      </c>
      <c r="I22" s="84">
        <f t="shared" ref="I22:I27" si="8">IF(MAX(F22:H22)&lt;0,0,MAX(F22:H22))</f>
        <v>93</v>
      </c>
      <c r="J22" s="82">
        <v>-105</v>
      </c>
      <c r="K22" s="83">
        <v>-105</v>
      </c>
      <c r="L22" s="82">
        <v>-105</v>
      </c>
      <c r="M22" s="85">
        <f t="shared" ref="M22:M27" si="9">IF(MAX(J22:L22)&lt;0,0,MAX(J22:L22))</f>
        <v>0</v>
      </c>
      <c r="N22" s="86">
        <f t="shared" ref="N22:N27" si="10">SUM(I22,M22)</f>
        <v>93</v>
      </c>
      <c r="O22" s="87">
        <f t="shared" ref="O22:O26" si="11">IF(ISNUMBER(B22), (IF(175.508&lt; B22,N22, TRUNC(10^(0.75194503*((LOG((B22/175.508)/LOG(10))*(LOG((B22/175.508)/LOG(10)))))),4)*N22)), 0)</f>
        <v>107.6289</v>
      </c>
      <c r="P22" s="156"/>
    </row>
    <row r="23" spans="1:36" s="53" customFormat="1">
      <c r="A23" s="111"/>
      <c r="B23" s="47">
        <v>79.8</v>
      </c>
      <c r="C23" s="2" t="s">
        <v>53</v>
      </c>
      <c r="D23" s="10">
        <v>1990</v>
      </c>
      <c r="E23" s="10"/>
      <c r="F23" s="97">
        <v>80</v>
      </c>
      <c r="G23" s="98">
        <v>-85</v>
      </c>
      <c r="H23" s="97">
        <v>-87</v>
      </c>
      <c r="I23" s="79">
        <f t="shared" si="8"/>
        <v>80</v>
      </c>
      <c r="J23" s="97">
        <v>95</v>
      </c>
      <c r="K23" s="98">
        <v>100</v>
      </c>
      <c r="L23" s="63">
        <v>-105</v>
      </c>
      <c r="M23" s="13">
        <f t="shared" si="9"/>
        <v>100</v>
      </c>
      <c r="N23" s="14">
        <f t="shared" si="10"/>
        <v>180</v>
      </c>
      <c r="O23" s="11">
        <f t="shared" si="11"/>
        <v>220.48200000000003</v>
      </c>
      <c r="P23" s="157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</row>
    <row r="24" spans="1:36" s="53" customFormat="1">
      <c r="A24" s="111"/>
      <c r="B24" s="50">
        <v>89.5</v>
      </c>
      <c r="C24" s="2" t="s">
        <v>55</v>
      </c>
      <c r="D24" s="10">
        <v>1990</v>
      </c>
      <c r="E24" s="10"/>
      <c r="F24" s="98">
        <v>-85</v>
      </c>
      <c r="G24" s="98">
        <v>-87</v>
      </c>
      <c r="H24" s="97">
        <v>87</v>
      </c>
      <c r="I24" s="79">
        <f t="shared" si="8"/>
        <v>87</v>
      </c>
      <c r="J24" s="97">
        <v>105</v>
      </c>
      <c r="K24" s="98">
        <v>110</v>
      </c>
      <c r="L24" s="66">
        <v>-115</v>
      </c>
      <c r="M24" s="13">
        <f t="shared" si="9"/>
        <v>110</v>
      </c>
      <c r="N24" s="14">
        <f t="shared" si="10"/>
        <v>197</v>
      </c>
      <c r="O24" s="11">
        <f t="shared" si="11"/>
        <v>228.44119999999998</v>
      </c>
      <c r="P24" s="157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</row>
    <row r="25" spans="1:36" s="53" customFormat="1">
      <c r="A25" s="111"/>
      <c r="B25" s="46">
        <v>77</v>
      </c>
      <c r="C25" s="19" t="s">
        <v>56</v>
      </c>
      <c r="D25" s="20">
        <v>1996</v>
      </c>
      <c r="E25" s="20"/>
      <c r="F25" s="95">
        <v>93</v>
      </c>
      <c r="G25" s="98">
        <v>97</v>
      </c>
      <c r="H25" s="97">
        <v>100</v>
      </c>
      <c r="I25" s="79">
        <f t="shared" si="8"/>
        <v>100</v>
      </c>
      <c r="J25" s="97">
        <v>117</v>
      </c>
      <c r="K25" s="98">
        <v>123</v>
      </c>
      <c r="L25" s="97">
        <v>128</v>
      </c>
      <c r="M25" s="13">
        <f t="shared" si="9"/>
        <v>128</v>
      </c>
      <c r="N25" s="14">
        <f t="shared" si="10"/>
        <v>228</v>
      </c>
      <c r="O25" s="11">
        <f t="shared" si="11"/>
        <v>284.5668</v>
      </c>
      <c r="P25" s="157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</row>
    <row r="26" spans="1:36" s="53" customFormat="1" ht="13.5" customHeight="1">
      <c r="A26" s="111"/>
      <c r="B26" s="47">
        <v>85.9</v>
      </c>
      <c r="C26" s="2" t="s">
        <v>57</v>
      </c>
      <c r="D26" s="10">
        <v>1986</v>
      </c>
      <c r="E26" s="12"/>
      <c r="F26" s="97">
        <v>105</v>
      </c>
      <c r="G26" s="98">
        <v>-110</v>
      </c>
      <c r="H26" s="97">
        <v>110</v>
      </c>
      <c r="I26" s="65">
        <f t="shared" si="8"/>
        <v>110</v>
      </c>
      <c r="J26" s="97">
        <v>135</v>
      </c>
      <c r="K26" s="98">
        <v>140</v>
      </c>
      <c r="L26" s="101">
        <v>145</v>
      </c>
      <c r="M26" s="13">
        <f t="shared" si="9"/>
        <v>145</v>
      </c>
      <c r="N26" s="14">
        <f t="shared" si="10"/>
        <v>255</v>
      </c>
      <c r="O26" s="11">
        <f t="shared" si="11"/>
        <v>301.25700000000001</v>
      </c>
      <c r="P26" s="157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</row>
    <row r="27" spans="1:36" s="53" customFormat="1" ht="13.5" thickBot="1">
      <c r="A27" s="111"/>
      <c r="B27" s="88">
        <v>78.599999999999994</v>
      </c>
      <c r="C27" s="89" t="s">
        <v>58</v>
      </c>
      <c r="D27" s="90">
        <v>1994</v>
      </c>
      <c r="E27" s="90"/>
      <c r="F27" s="106">
        <v>-90</v>
      </c>
      <c r="G27" s="107">
        <v>90</v>
      </c>
      <c r="H27" s="106">
        <v>-95</v>
      </c>
      <c r="I27" s="91">
        <f t="shared" si="8"/>
        <v>90</v>
      </c>
      <c r="J27" s="106">
        <v>110</v>
      </c>
      <c r="K27" s="107">
        <v>115</v>
      </c>
      <c r="L27" s="110">
        <v>-119</v>
      </c>
      <c r="M27" s="92">
        <f t="shared" si="9"/>
        <v>115</v>
      </c>
      <c r="N27" s="93">
        <f t="shared" si="10"/>
        <v>205</v>
      </c>
      <c r="O27" s="94">
        <f>IF(ISNUMBER(B27), (IF(175.508&lt; B27,N27, TRUNC(10^(0.75194503*((LOG((B27/175.508)/LOG(10))*(LOG((B27/175.508)/LOG(10)))))),4)*N27)), 0)</f>
        <v>253.07249999999999</v>
      </c>
      <c r="P27" s="159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</row>
    <row r="28" spans="1:36" s="53" customFormat="1" ht="14.25" thickTop="1" thickBot="1">
      <c r="A28" s="111"/>
      <c r="B28" s="145" t="s">
        <v>17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7"/>
      <c r="O28" s="31">
        <f>SUM(O29:O34)-MIN(O29:O34)</f>
        <v>1229.8788</v>
      </c>
      <c r="P28" s="45">
        <f>RANK(O28,($O$7,$O$14,$O$21,$O$28,$O$35,$O$42,$O$49,$O$56))</f>
        <v>4</v>
      </c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</row>
    <row r="29" spans="1:36" s="53" customFormat="1">
      <c r="A29" s="111"/>
      <c r="B29" s="46">
        <v>82.2</v>
      </c>
      <c r="C29" s="19" t="s">
        <v>47</v>
      </c>
      <c r="D29" s="23">
        <v>1987</v>
      </c>
      <c r="E29" s="20"/>
      <c r="F29" s="60">
        <v>-87</v>
      </c>
      <c r="G29" s="96">
        <v>89</v>
      </c>
      <c r="H29" s="60">
        <v>-100</v>
      </c>
      <c r="I29" s="62">
        <f t="shared" ref="I29:I34" si="12">IF(MAX(F29:H29)&lt;0,0,MAX(F29:H29))</f>
        <v>89</v>
      </c>
      <c r="J29" s="95">
        <v>109</v>
      </c>
      <c r="K29" s="96">
        <v>114</v>
      </c>
      <c r="L29" s="60">
        <v>-117</v>
      </c>
      <c r="M29" s="21">
        <f t="shared" ref="M29:M34" si="13">IF(MAX(J29:L29)&lt;0,0,MAX(J29:L29))</f>
        <v>114</v>
      </c>
      <c r="N29" s="22">
        <f t="shared" ref="N29:N34" si="14">SUM(I29,M29)</f>
        <v>203</v>
      </c>
      <c r="O29" s="25">
        <f t="shared" ref="O29:O34" si="15">IF(ISNUMBER(B29), (IF(175.508&lt; B29,N29, TRUNC(10^(0.75194503*((LOG((B29/175.508)/LOG(10))*(LOG((B29/175.508)/LOG(10)))))),4)*N29)), 0)</f>
        <v>244.96010000000001</v>
      </c>
      <c r="P29" s="156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</row>
    <row r="30" spans="1:36" s="53" customFormat="1">
      <c r="A30" s="111"/>
      <c r="B30" s="47">
        <v>80.8</v>
      </c>
      <c r="C30" s="2" t="s">
        <v>48</v>
      </c>
      <c r="D30" s="10">
        <v>1996</v>
      </c>
      <c r="E30" s="10"/>
      <c r="F30" s="63">
        <v>-95</v>
      </c>
      <c r="G30" s="64">
        <v>-95</v>
      </c>
      <c r="H30" s="63">
        <v>-95</v>
      </c>
      <c r="I30" s="65">
        <f t="shared" si="12"/>
        <v>0</v>
      </c>
      <c r="J30" s="97">
        <v>115</v>
      </c>
      <c r="K30" s="98">
        <v>120</v>
      </c>
      <c r="L30" s="63">
        <v>-123</v>
      </c>
      <c r="M30" s="13">
        <f t="shared" si="13"/>
        <v>120</v>
      </c>
      <c r="N30" s="14">
        <f t="shared" si="14"/>
        <v>120</v>
      </c>
      <c r="O30" s="11">
        <f t="shared" si="15"/>
        <v>146.05200000000002</v>
      </c>
      <c r="P30" s="157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</row>
    <row r="31" spans="1:36" s="53" customFormat="1">
      <c r="A31" s="111"/>
      <c r="B31" s="47">
        <v>73.900000000000006</v>
      </c>
      <c r="C31" s="2" t="s">
        <v>49</v>
      </c>
      <c r="D31" s="10">
        <v>1991</v>
      </c>
      <c r="E31" s="12"/>
      <c r="F31" s="97">
        <v>97</v>
      </c>
      <c r="G31" s="64">
        <v>-103</v>
      </c>
      <c r="H31" s="63">
        <v>-103</v>
      </c>
      <c r="I31" s="65">
        <f t="shared" si="12"/>
        <v>97</v>
      </c>
      <c r="J31" s="97">
        <v>105</v>
      </c>
      <c r="K31" s="98">
        <v>110</v>
      </c>
      <c r="L31" s="101">
        <v>115</v>
      </c>
      <c r="M31" s="13">
        <f t="shared" si="13"/>
        <v>115</v>
      </c>
      <c r="N31" s="14">
        <f t="shared" si="14"/>
        <v>212</v>
      </c>
      <c r="O31" s="11">
        <f t="shared" si="15"/>
        <v>270.66039999999998</v>
      </c>
      <c r="P31" s="157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</row>
    <row r="32" spans="1:36" s="53" customFormat="1">
      <c r="A32" s="111"/>
      <c r="B32" s="47">
        <v>90.8</v>
      </c>
      <c r="C32" s="2" t="s">
        <v>50</v>
      </c>
      <c r="D32" s="10">
        <v>1989</v>
      </c>
      <c r="E32" s="10"/>
      <c r="F32" s="97">
        <v>80</v>
      </c>
      <c r="G32" s="64">
        <v>-85</v>
      </c>
      <c r="H32" s="63">
        <v>-88</v>
      </c>
      <c r="I32" s="65">
        <f t="shared" si="12"/>
        <v>80</v>
      </c>
      <c r="J32" s="97">
        <v>110</v>
      </c>
      <c r="K32" s="98">
        <v>115</v>
      </c>
      <c r="L32" s="63">
        <v>-120</v>
      </c>
      <c r="M32" s="13">
        <f t="shared" si="13"/>
        <v>115</v>
      </c>
      <c r="N32" s="14">
        <f t="shared" si="14"/>
        <v>195</v>
      </c>
      <c r="O32" s="11">
        <f t="shared" si="15"/>
        <v>224.69850000000002</v>
      </c>
      <c r="P32" s="157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</row>
    <row r="33" spans="1:36" s="53" customFormat="1">
      <c r="A33" s="111"/>
      <c r="B33" s="47">
        <v>109.7</v>
      </c>
      <c r="C33" s="2" t="s">
        <v>51</v>
      </c>
      <c r="D33" s="10">
        <v>1977</v>
      </c>
      <c r="E33" s="12"/>
      <c r="F33" s="97">
        <v>85</v>
      </c>
      <c r="G33" s="98">
        <v>92</v>
      </c>
      <c r="H33" s="97">
        <v>97</v>
      </c>
      <c r="I33" s="65">
        <f t="shared" si="12"/>
        <v>97</v>
      </c>
      <c r="J33" s="97">
        <v>121</v>
      </c>
      <c r="K33" s="98">
        <v>-128</v>
      </c>
      <c r="L33" s="101">
        <v>131</v>
      </c>
      <c r="M33" s="13">
        <f t="shared" si="13"/>
        <v>131</v>
      </c>
      <c r="N33" s="14">
        <f t="shared" si="14"/>
        <v>228</v>
      </c>
      <c r="O33" s="11">
        <f t="shared" si="15"/>
        <v>245.0316</v>
      </c>
      <c r="P33" s="157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</row>
    <row r="34" spans="1:36" s="53" customFormat="1" ht="13.5" thickBot="1">
      <c r="A34" s="111"/>
      <c r="B34" s="48">
        <v>72.2</v>
      </c>
      <c r="C34" s="15" t="s">
        <v>52</v>
      </c>
      <c r="D34" s="24">
        <v>1984</v>
      </c>
      <c r="E34" s="16"/>
      <c r="F34" s="102">
        <v>76</v>
      </c>
      <c r="G34" s="103">
        <v>80</v>
      </c>
      <c r="H34" s="102">
        <v>86</v>
      </c>
      <c r="I34" s="69">
        <f t="shared" si="12"/>
        <v>86</v>
      </c>
      <c r="J34" s="102">
        <v>-103</v>
      </c>
      <c r="K34" s="103">
        <v>103</v>
      </c>
      <c r="L34" s="108">
        <v>-108</v>
      </c>
      <c r="M34" s="17">
        <f t="shared" si="13"/>
        <v>103</v>
      </c>
      <c r="N34" s="18">
        <f t="shared" si="14"/>
        <v>189</v>
      </c>
      <c r="O34" s="11">
        <f t="shared" si="15"/>
        <v>244.5282</v>
      </c>
      <c r="P34" s="158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</row>
    <row r="35" spans="1:36" s="53" customFormat="1" ht="13.5" thickBot="1">
      <c r="A35" s="111"/>
      <c r="B35" s="145" t="s">
        <v>14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7"/>
      <c r="O35" s="26">
        <f>SUM(O36:O41)-MIN(O36:O41)</f>
        <v>1200.9139</v>
      </c>
      <c r="P35" s="45">
        <f>RANK(O35,($O$7,$O$14,$O$21,$O$28,$O$35,$O$42,$O$49,$O$56))</f>
        <v>5</v>
      </c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</row>
    <row r="36" spans="1:36">
      <c r="B36" s="46">
        <v>91.2</v>
      </c>
      <c r="C36" s="19" t="s">
        <v>38</v>
      </c>
      <c r="D36" s="23">
        <v>1997</v>
      </c>
      <c r="E36" s="20"/>
      <c r="F36" s="95">
        <v>-81</v>
      </c>
      <c r="G36" s="96">
        <v>81</v>
      </c>
      <c r="H36" s="95">
        <v>86</v>
      </c>
      <c r="I36" s="62">
        <f t="shared" ref="I36:I41" si="16">IF(MAX(F36:H36)&lt;0,0,MAX(F36:H36))</f>
        <v>86</v>
      </c>
      <c r="J36" s="95">
        <v>101</v>
      </c>
      <c r="K36" s="96">
        <v>-106</v>
      </c>
      <c r="L36" s="95">
        <v>107</v>
      </c>
      <c r="M36" s="21">
        <f t="shared" ref="M36:M41" si="17">IF(MAX(J36:L36)&lt;0,0,MAX(J36:L36))</f>
        <v>107</v>
      </c>
      <c r="N36" s="22">
        <f t="shared" ref="N36:N41" si="18">SUM(I36,M36)</f>
        <v>193</v>
      </c>
      <c r="O36" s="25">
        <f>IF(ISNUMBER(B36), (IF(175.508&lt; B36,N36, TRUNC(10^(0.75194503*((LOG((B36/175.508)/LOG(10))*(LOG((B36/175.508)/LOG(10)))))),4)*N36)), 0)</f>
        <v>221.98859999999999</v>
      </c>
      <c r="P36" s="156"/>
    </row>
    <row r="37" spans="1:36">
      <c r="B37" s="47">
        <v>93.4</v>
      </c>
      <c r="C37" s="2" t="s">
        <v>39</v>
      </c>
      <c r="D37" s="10">
        <v>1994</v>
      </c>
      <c r="E37" s="10"/>
      <c r="F37" s="97">
        <v>95</v>
      </c>
      <c r="G37" s="98">
        <v>100</v>
      </c>
      <c r="H37" s="97">
        <v>105</v>
      </c>
      <c r="I37" s="65">
        <f t="shared" si="16"/>
        <v>105</v>
      </c>
      <c r="J37" s="97">
        <v>110</v>
      </c>
      <c r="K37" s="98">
        <v>-115</v>
      </c>
      <c r="L37" s="97">
        <v>-115</v>
      </c>
      <c r="M37" s="13">
        <f t="shared" si="17"/>
        <v>110</v>
      </c>
      <c r="N37" s="14">
        <f t="shared" si="18"/>
        <v>215</v>
      </c>
      <c r="O37" s="11">
        <f t="shared" ref="O37:O41" si="19">IF(ISNUMBER(B37), (IF(175.508&lt; B37,N37, TRUNC(10^(0.75194503*((LOG((B37/175.508)/LOG(10))*(LOG((B37/175.508)/LOG(10)))))),4)*N37)), 0)</f>
        <v>244.82050000000001</v>
      </c>
      <c r="P37" s="157"/>
    </row>
    <row r="38" spans="1:36">
      <c r="B38" s="47">
        <v>89.1</v>
      </c>
      <c r="C38" s="2" t="s">
        <v>45</v>
      </c>
      <c r="D38" s="10">
        <v>1996</v>
      </c>
      <c r="E38" s="12"/>
      <c r="F38" s="97">
        <v>80</v>
      </c>
      <c r="G38" s="98">
        <v>85</v>
      </c>
      <c r="H38" s="97">
        <v>-88</v>
      </c>
      <c r="I38" s="65">
        <f t="shared" si="16"/>
        <v>85</v>
      </c>
      <c r="J38" s="97">
        <v>112</v>
      </c>
      <c r="K38" s="98">
        <v>117</v>
      </c>
      <c r="L38" s="101">
        <v>121</v>
      </c>
      <c r="M38" s="13">
        <f t="shared" si="17"/>
        <v>121</v>
      </c>
      <c r="N38" s="14">
        <f t="shared" si="18"/>
        <v>206</v>
      </c>
      <c r="O38" s="11">
        <f t="shared" si="19"/>
        <v>239.35139999999998</v>
      </c>
      <c r="P38" s="157"/>
    </row>
    <row r="39" spans="1:36">
      <c r="B39" s="47">
        <v>90</v>
      </c>
      <c r="C39" s="2" t="s">
        <v>46</v>
      </c>
      <c r="D39" s="10">
        <v>1995</v>
      </c>
      <c r="E39" s="10"/>
      <c r="F39" s="97">
        <v>92</v>
      </c>
      <c r="G39" s="98">
        <v>97</v>
      </c>
      <c r="H39" s="97">
        <v>-102</v>
      </c>
      <c r="I39" s="65">
        <f t="shared" si="16"/>
        <v>97</v>
      </c>
      <c r="J39" s="97">
        <v>115</v>
      </c>
      <c r="K39" s="98">
        <v>-121</v>
      </c>
      <c r="L39" s="97">
        <v>121</v>
      </c>
      <c r="M39" s="13">
        <f t="shared" si="17"/>
        <v>121</v>
      </c>
      <c r="N39" s="14">
        <f t="shared" si="18"/>
        <v>218</v>
      </c>
      <c r="O39" s="11">
        <f t="shared" si="19"/>
        <v>252.1824</v>
      </c>
      <c r="P39" s="157"/>
    </row>
    <row r="40" spans="1:36" ht="13.5" thickBot="1">
      <c r="B40" s="47">
        <v>90.3</v>
      </c>
      <c r="C40" s="2" t="s">
        <v>27</v>
      </c>
      <c r="D40" s="10">
        <v>1990</v>
      </c>
      <c r="E40" s="12"/>
      <c r="F40" s="97">
        <v>90</v>
      </c>
      <c r="G40" s="64">
        <v>-96</v>
      </c>
      <c r="H40" s="63">
        <v>-98</v>
      </c>
      <c r="I40" s="65">
        <f t="shared" si="16"/>
        <v>90</v>
      </c>
      <c r="J40" s="97">
        <v>112</v>
      </c>
      <c r="K40" s="98">
        <v>116</v>
      </c>
      <c r="L40" s="101">
        <v>120</v>
      </c>
      <c r="M40" s="13">
        <f t="shared" si="17"/>
        <v>120</v>
      </c>
      <c r="N40" s="14">
        <f t="shared" si="18"/>
        <v>210</v>
      </c>
      <c r="O40" s="11">
        <f t="shared" si="19"/>
        <v>242.571</v>
      </c>
      <c r="P40" s="157"/>
    </row>
    <row r="41" spans="1:36" ht="13.5" hidden="1" thickBot="1">
      <c r="B41" s="48"/>
      <c r="C41" s="15"/>
      <c r="D41" s="24"/>
      <c r="E41" s="16"/>
      <c r="F41" s="67"/>
      <c r="G41" s="68"/>
      <c r="H41" s="67"/>
      <c r="I41" s="69">
        <f t="shared" si="16"/>
        <v>0</v>
      </c>
      <c r="J41" s="67"/>
      <c r="K41" s="68"/>
      <c r="L41" s="70"/>
      <c r="M41" s="17">
        <f t="shared" si="17"/>
        <v>0</v>
      </c>
      <c r="N41" s="18">
        <f t="shared" si="18"/>
        <v>0</v>
      </c>
      <c r="O41" s="11">
        <f t="shared" si="19"/>
        <v>0</v>
      </c>
      <c r="P41" s="158"/>
    </row>
    <row r="42" spans="1:36" ht="13.5" thickBot="1">
      <c r="B42" s="142" t="s">
        <v>15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4"/>
      <c r="O42" s="31">
        <f>SUM(O43:O48)-MIN(O43:O48)</f>
        <v>1179.4962</v>
      </c>
      <c r="P42" s="45">
        <f>RANK(O42,($O$7,$O$14,$O$21,$O$28,$O$35,$O$42,$O$49,$O$56))</f>
        <v>6</v>
      </c>
    </row>
    <row r="43" spans="1:36">
      <c r="B43" s="46">
        <v>91.8</v>
      </c>
      <c r="C43" s="19" t="s">
        <v>29</v>
      </c>
      <c r="D43" s="20">
        <v>1986</v>
      </c>
      <c r="E43" s="20"/>
      <c r="F43" s="95">
        <v>95</v>
      </c>
      <c r="G43" s="96">
        <v>99</v>
      </c>
      <c r="H43" s="95">
        <v>-102</v>
      </c>
      <c r="I43" s="62">
        <f t="shared" ref="I43:I48" si="20">IF(MAX(F43:H43)&lt;0,0,MAX(F43:H43))</f>
        <v>99</v>
      </c>
      <c r="J43" s="95">
        <v>122</v>
      </c>
      <c r="K43" s="96">
        <v>-126</v>
      </c>
      <c r="L43" s="95">
        <v>-126</v>
      </c>
      <c r="M43" s="21">
        <f t="shared" ref="M43:M48" si="21">IF(MAX(J43:L43)&lt;0,0,MAX(J43:L43))</f>
        <v>122</v>
      </c>
      <c r="N43" s="22">
        <f t="shared" ref="N43:N48" si="22">SUM(I43,M43)</f>
        <v>221</v>
      </c>
      <c r="O43" s="25">
        <f t="shared" ref="O43:O48" si="23">IF(ISNUMBER(B43), (IF(175.508&lt; B43,N43, TRUNC(10^(0.75194503*((LOG((B43/175.508)/LOG(10))*(LOG((B43/175.508)/LOG(10)))))),4)*N43)), 0)</f>
        <v>253.48699999999999</v>
      </c>
      <c r="P43" s="156"/>
    </row>
    <row r="44" spans="1:36">
      <c r="B44" s="47">
        <v>80.900000000000006</v>
      </c>
      <c r="C44" s="2" t="s">
        <v>30</v>
      </c>
      <c r="D44" s="10">
        <v>1998</v>
      </c>
      <c r="E44" s="10"/>
      <c r="F44" s="97">
        <v>-95</v>
      </c>
      <c r="G44" s="98">
        <v>-95</v>
      </c>
      <c r="H44" s="97">
        <v>-95</v>
      </c>
      <c r="I44" s="75">
        <f t="shared" si="20"/>
        <v>0</v>
      </c>
      <c r="J44" s="97">
        <v>110</v>
      </c>
      <c r="K44" s="98">
        <v>115</v>
      </c>
      <c r="L44" s="97">
        <v>118</v>
      </c>
      <c r="M44" s="51">
        <f t="shared" si="21"/>
        <v>118</v>
      </c>
      <c r="N44" s="52">
        <f t="shared" si="22"/>
        <v>118</v>
      </c>
      <c r="O44" s="11">
        <f t="shared" si="23"/>
        <v>143.52339999999998</v>
      </c>
      <c r="P44" s="157"/>
    </row>
    <row r="45" spans="1:36">
      <c r="B45" s="47">
        <v>87.4</v>
      </c>
      <c r="C45" s="2" t="s">
        <v>33</v>
      </c>
      <c r="D45" s="10">
        <v>2000</v>
      </c>
      <c r="E45" s="12"/>
      <c r="F45" s="63">
        <v>-100</v>
      </c>
      <c r="G45" s="98">
        <v>100</v>
      </c>
      <c r="H45" s="63">
        <v>109</v>
      </c>
      <c r="I45" s="75">
        <f t="shared" si="20"/>
        <v>109</v>
      </c>
      <c r="J45" s="97">
        <v>130</v>
      </c>
      <c r="K45" s="98">
        <v>-136</v>
      </c>
      <c r="L45" s="101">
        <v>-140</v>
      </c>
      <c r="M45" s="51">
        <f t="shared" si="21"/>
        <v>130</v>
      </c>
      <c r="N45" s="52">
        <f t="shared" si="22"/>
        <v>239</v>
      </c>
      <c r="O45" s="11">
        <f t="shared" si="23"/>
        <v>280.108</v>
      </c>
      <c r="P45" s="157"/>
    </row>
    <row r="46" spans="1:36">
      <c r="B46" s="47">
        <v>87.1</v>
      </c>
      <c r="C46" s="2" t="s">
        <v>36</v>
      </c>
      <c r="D46" s="10">
        <v>2002</v>
      </c>
      <c r="E46" s="12"/>
      <c r="F46" s="97">
        <v>99</v>
      </c>
      <c r="G46" s="98">
        <v>105</v>
      </c>
      <c r="H46" s="63">
        <v>-110</v>
      </c>
      <c r="I46" s="75">
        <f t="shared" si="20"/>
        <v>105</v>
      </c>
      <c r="J46" s="97">
        <v>127</v>
      </c>
      <c r="K46" s="98">
        <v>-135</v>
      </c>
      <c r="L46" s="97" t="s">
        <v>70</v>
      </c>
      <c r="M46" s="51">
        <f t="shared" si="21"/>
        <v>127</v>
      </c>
      <c r="N46" s="52">
        <f t="shared" si="22"/>
        <v>232</v>
      </c>
      <c r="O46" s="11">
        <f t="shared" si="23"/>
        <v>272.32159999999999</v>
      </c>
      <c r="P46" s="157"/>
    </row>
    <row r="47" spans="1:36" ht="13.5" thickBot="1">
      <c r="B47" s="48">
        <v>89.1</v>
      </c>
      <c r="C47" s="15" t="s">
        <v>37</v>
      </c>
      <c r="D47" s="10">
        <v>2000</v>
      </c>
      <c r="E47" s="16"/>
      <c r="F47" s="102">
        <v>83</v>
      </c>
      <c r="G47" s="103">
        <v>87</v>
      </c>
      <c r="H47" s="67">
        <v>-91</v>
      </c>
      <c r="I47" s="76">
        <f t="shared" si="20"/>
        <v>87</v>
      </c>
      <c r="J47" s="102">
        <v>98</v>
      </c>
      <c r="K47" s="103">
        <v>104</v>
      </c>
      <c r="L47" s="108">
        <v>111</v>
      </c>
      <c r="M47" s="51">
        <f t="shared" si="21"/>
        <v>111</v>
      </c>
      <c r="N47" s="52">
        <f t="shared" si="22"/>
        <v>198</v>
      </c>
      <c r="O47" s="11">
        <f t="shared" si="23"/>
        <v>230.05619999999999</v>
      </c>
      <c r="P47" s="157"/>
    </row>
    <row r="48" spans="1:36" ht="13.5" hidden="1" thickBot="1">
      <c r="B48" s="48"/>
      <c r="C48" s="15"/>
      <c r="D48" s="114"/>
      <c r="E48" s="16"/>
      <c r="F48" s="102"/>
      <c r="G48" s="103"/>
      <c r="H48" s="67"/>
      <c r="I48" s="76">
        <f t="shared" si="20"/>
        <v>0</v>
      </c>
      <c r="J48" s="102"/>
      <c r="K48" s="103"/>
      <c r="L48" s="108"/>
      <c r="M48" s="54">
        <f t="shared" si="21"/>
        <v>0</v>
      </c>
      <c r="N48" s="55">
        <f t="shared" si="22"/>
        <v>0</v>
      </c>
      <c r="O48" s="11">
        <f t="shared" si="23"/>
        <v>0</v>
      </c>
      <c r="P48" s="158"/>
    </row>
    <row r="49" spans="2:16" ht="13.5" thickBot="1">
      <c r="B49" s="145" t="s">
        <v>21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7"/>
      <c r="O49" s="31">
        <f>SUM(O50:O55)-MIN(O50:O55)</f>
        <v>1092.1175000000001</v>
      </c>
      <c r="P49" s="45">
        <f>RANK(O49,($O$7,$O$14,$O$21,$O$28,$O$35,$O$42,$O$49,$O$56))</f>
        <v>7</v>
      </c>
    </row>
    <row r="50" spans="2:16">
      <c r="B50" s="46">
        <v>103.3</v>
      </c>
      <c r="C50" s="19" t="s">
        <v>31</v>
      </c>
      <c r="D50" s="23">
        <v>1968</v>
      </c>
      <c r="E50" s="20"/>
      <c r="F50" s="95">
        <v>80</v>
      </c>
      <c r="G50" s="96">
        <v>85</v>
      </c>
      <c r="H50" s="95">
        <v>90</v>
      </c>
      <c r="I50" s="77">
        <f t="shared" ref="I50:I55" si="24">IF(MAX(F50:H50)&lt;0,0,MAX(F50:H50))</f>
        <v>90</v>
      </c>
      <c r="J50" s="95">
        <v>107</v>
      </c>
      <c r="K50" s="96">
        <v>113</v>
      </c>
      <c r="L50" s="95">
        <v>120</v>
      </c>
      <c r="M50" s="56">
        <f t="shared" ref="M50:M55" si="25">IF(MAX(J50:L50)&lt;0,0,MAX(J50:L50))</f>
        <v>120</v>
      </c>
      <c r="N50" s="57">
        <f t="shared" ref="N50:N55" si="26">SUM(I50,M50)</f>
        <v>210</v>
      </c>
      <c r="O50" s="25">
        <f t="shared" ref="O50:O55" si="27">IF(ISNUMBER(B50), (IF(175.508&lt; B50,N50, TRUNC(10^(0.75194503*((LOG((B50/175.508)/LOG(10))*(LOG((B50/175.508)/LOG(10)))))),4)*N50)), 0)</f>
        <v>230.16000000000003</v>
      </c>
      <c r="P50" s="156"/>
    </row>
    <row r="51" spans="2:16">
      <c r="B51" s="47">
        <v>73.3</v>
      </c>
      <c r="C51" s="2" t="s">
        <v>32</v>
      </c>
      <c r="D51" s="10">
        <v>1992</v>
      </c>
      <c r="E51" s="10"/>
      <c r="F51" s="97">
        <v>75</v>
      </c>
      <c r="G51" s="98">
        <v>80</v>
      </c>
      <c r="H51" s="97">
        <v>85</v>
      </c>
      <c r="I51" s="75">
        <f t="shared" si="24"/>
        <v>85</v>
      </c>
      <c r="J51" s="97">
        <v>100</v>
      </c>
      <c r="K51" s="98">
        <v>105</v>
      </c>
      <c r="L51" s="97">
        <v>-110</v>
      </c>
      <c r="M51" s="51">
        <f t="shared" si="25"/>
        <v>105</v>
      </c>
      <c r="N51" s="52">
        <f t="shared" si="26"/>
        <v>190</v>
      </c>
      <c r="O51" s="11">
        <f t="shared" si="27"/>
        <v>243.69399999999999</v>
      </c>
      <c r="P51" s="157"/>
    </row>
    <row r="52" spans="2:16">
      <c r="B52" s="47">
        <v>78</v>
      </c>
      <c r="C52" s="2" t="s">
        <v>34</v>
      </c>
      <c r="D52" s="10">
        <v>1987</v>
      </c>
      <c r="E52" s="12"/>
      <c r="F52" s="97">
        <v>75</v>
      </c>
      <c r="G52" s="98">
        <v>-80</v>
      </c>
      <c r="H52" s="97">
        <v>80</v>
      </c>
      <c r="I52" s="75">
        <f t="shared" si="24"/>
        <v>80</v>
      </c>
      <c r="J52" s="97">
        <v>92</v>
      </c>
      <c r="K52" s="98">
        <v>95</v>
      </c>
      <c r="L52" s="66">
        <v>-97</v>
      </c>
      <c r="M52" s="51">
        <f t="shared" si="25"/>
        <v>95</v>
      </c>
      <c r="N52" s="52">
        <f t="shared" si="26"/>
        <v>175</v>
      </c>
      <c r="O52" s="11">
        <f t="shared" si="27"/>
        <v>216.91249999999999</v>
      </c>
      <c r="P52" s="157"/>
    </row>
    <row r="53" spans="2:16">
      <c r="B53" s="47">
        <v>108.6</v>
      </c>
      <c r="C53" s="2" t="s">
        <v>35</v>
      </c>
      <c r="D53" s="10">
        <v>1958</v>
      </c>
      <c r="E53" s="10"/>
      <c r="F53" s="97">
        <v>78</v>
      </c>
      <c r="G53" s="98">
        <v>83</v>
      </c>
      <c r="H53" s="97">
        <v>85</v>
      </c>
      <c r="I53" s="75">
        <f t="shared" si="24"/>
        <v>85</v>
      </c>
      <c r="J53" s="97">
        <v>108</v>
      </c>
      <c r="K53" s="98">
        <v>113</v>
      </c>
      <c r="L53" s="97">
        <v>115</v>
      </c>
      <c r="M53" s="51">
        <f t="shared" si="25"/>
        <v>115</v>
      </c>
      <c r="N53" s="52">
        <f t="shared" si="26"/>
        <v>200</v>
      </c>
      <c r="O53" s="11">
        <f t="shared" si="27"/>
        <v>215.62</v>
      </c>
      <c r="P53" s="157"/>
    </row>
    <row r="54" spans="2:16" ht="13.5" thickBot="1">
      <c r="B54" s="47">
        <v>102.5</v>
      </c>
      <c r="C54" s="2" t="s">
        <v>28</v>
      </c>
      <c r="D54" s="10">
        <v>1968</v>
      </c>
      <c r="E54" s="12"/>
      <c r="F54" s="97">
        <v>71</v>
      </c>
      <c r="G54" s="64">
        <v>-75</v>
      </c>
      <c r="H54" s="97">
        <v>78</v>
      </c>
      <c r="I54" s="75">
        <f t="shared" si="24"/>
        <v>78</v>
      </c>
      <c r="J54" s="97">
        <v>86</v>
      </c>
      <c r="K54" s="98">
        <v>-91</v>
      </c>
      <c r="L54" s="101">
        <v>91</v>
      </c>
      <c r="M54" s="51">
        <f t="shared" si="25"/>
        <v>91</v>
      </c>
      <c r="N54" s="52">
        <f t="shared" si="26"/>
        <v>169</v>
      </c>
      <c r="O54" s="11">
        <f t="shared" si="27"/>
        <v>185.73099999999999</v>
      </c>
      <c r="P54" s="157"/>
    </row>
    <row r="55" spans="2:16" ht="13.5" hidden="1" thickBot="1">
      <c r="B55" s="48"/>
      <c r="C55" s="15"/>
      <c r="D55" s="24"/>
      <c r="E55" s="16"/>
      <c r="F55" s="67"/>
      <c r="G55" s="68"/>
      <c r="H55" s="67"/>
      <c r="I55" s="76">
        <f t="shared" si="24"/>
        <v>0</v>
      </c>
      <c r="J55" s="67"/>
      <c r="K55" s="68"/>
      <c r="L55" s="70"/>
      <c r="M55" s="54">
        <f t="shared" si="25"/>
        <v>0</v>
      </c>
      <c r="N55" s="55">
        <f t="shared" si="26"/>
        <v>0</v>
      </c>
      <c r="O55" s="11">
        <f t="shared" si="27"/>
        <v>0</v>
      </c>
      <c r="P55" s="158"/>
    </row>
    <row r="56" spans="2:16" ht="13.5" thickBot="1">
      <c r="B56" s="145" t="s">
        <v>19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7"/>
      <c r="O56" s="31">
        <f>SUM(O57:O62)-MIN(O57:O62)</f>
        <v>869.00929999999994</v>
      </c>
      <c r="P56" s="45">
        <f>RANK(O56,($O$7,$O$14,$O$21,$O$28,$O$35,$O$42,$O$49,$O$56))</f>
        <v>8</v>
      </c>
    </row>
    <row r="57" spans="2:16">
      <c r="B57" s="46">
        <v>78.3</v>
      </c>
      <c r="C57" s="19" t="s">
        <v>59</v>
      </c>
      <c r="D57" s="23">
        <v>1988</v>
      </c>
      <c r="E57" s="20"/>
      <c r="F57" s="95">
        <v>65</v>
      </c>
      <c r="G57" s="61" t="s">
        <v>70</v>
      </c>
      <c r="H57" s="60" t="s">
        <v>70</v>
      </c>
      <c r="I57" s="78">
        <f t="shared" ref="I57:I62" si="28">IF(MAX(F57:H57)&lt;0,0,MAX(F57:H57))</f>
        <v>65</v>
      </c>
      <c r="J57" s="95">
        <v>85</v>
      </c>
      <c r="K57" s="61">
        <v>-95</v>
      </c>
      <c r="L57" s="60" t="s">
        <v>70</v>
      </c>
      <c r="M57" s="21">
        <f t="shared" ref="M57:M62" si="29">IF(MAX(J57:L57)&lt;0,0,MAX(J57:L57))</f>
        <v>85</v>
      </c>
      <c r="N57" s="22">
        <f t="shared" ref="N57:N62" si="30">SUM(I57,M57)</f>
        <v>150</v>
      </c>
      <c r="O57" s="25">
        <f t="shared" ref="O57:O61" si="31">IF(ISNUMBER(B57), (IF(175.508&lt; B57,N57, TRUNC(10^(0.75194503*((LOG((B57/175.508)/LOG(10))*(LOG((B57/175.508)/LOG(10)))))),4)*N57)), 0)</f>
        <v>185.55</v>
      </c>
      <c r="P57" s="156"/>
    </row>
    <row r="58" spans="2:16">
      <c r="B58" s="47">
        <v>124.7</v>
      </c>
      <c r="C58" s="2" t="s">
        <v>60</v>
      </c>
      <c r="D58" s="10">
        <v>1982</v>
      </c>
      <c r="E58" s="10"/>
      <c r="F58" s="97">
        <v>45</v>
      </c>
      <c r="G58" s="64" t="s">
        <v>70</v>
      </c>
      <c r="H58" s="63" t="s">
        <v>70</v>
      </c>
      <c r="I58" s="79">
        <f t="shared" si="28"/>
        <v>45</v>
      </c>
      <c r="J58" s="97">
        <v>55</v>
      </c>
      <c r="K58" s="64" t="s">
        <v>70</v>
      </c>
      <c r="L58" s="63" t="s">
        <v>70</v>
      </c>
      <c r="M58" s="13">
        <f t="shared" si="29"/>
        <v>55</v>
      </c>
      <c r="N58" s="14">
        <f t="shared" si="30"/>
        <v>100</v>
      </c>
      <c r="O58" s="11">
        <f t="shared" si="31"/>
        <v>103.88</v>
      </c>
      <c r="P58" s="157"/>
    </row>
    <row r="59" spans="2:16">
      <c r="B59" s="47">
        <v>87.8</v>
      </c>
      <c r="C59" s="2" t="s">
        <v>61</v>
      </c>
      <c r="D59" s="10">
        <v>1985</v>
      </c>
      <c r="E59" s="12"/>
      <c r="F59" s="97">
        <v>63</v>
      </c>
      <c r="G59" s="98">
        <v>-67</v>
      </c>
      <c r="H59" s="97">
        <v>70</v>
      </c>
      <c r="I59" s="79">
        <f t="shared" si="28"/>
        <v>70</v>
      </c>
      <c r="J59" s="97">
        <v>84</v>
      </c>
      <c r="K59" s="98">
        <v>90</v>
      </c>
      <c r="L59" s="101">
        <v>93</v>
      </c>
      <c r="M59" s="13">
        <f t="shared" si="29"/>
        <v>93</v>
      </c>
      <c r="N59" s="14">
        <f t="shared" si="30"/>
        <v>163</v>
      </c>
      <c r="O59" s="11">
        <f t="shared" si="31"/>
        <v>190.6448</v>
      </c>
      <c r="P59" s="157"/>
    </row>
    <row r="60" spans="2:16">
      <c r="B60" s="47">
        <v>85</v>
      </c>
      <c r="C60" s="2" t="s">
        <v>62</v>
      </c>
      <c r="D60" s="10">
        <v>1999</v>
      </c>
      <c r="E60" s="10"/>
      <c r="F60" s="97">
        <v>51</v>
      </c>
      <c r="G60" s="98">
        <v>55</v>
      </c>
      <c r="H60" s="97">
        <v>60</v>
      </c>
      <c r="I60" s="79">
        <f t="shared" si="28"/>
        <v>60</v>
      </c>
      <c r="J60" s="97">
        <v>60</v>
      </c>
      <c r="K60" s="98">
        <v>65</v>
      </c>
      <c r="L60" s="97">
        <v>70</v>
      </c>
      <c r="M60" s="13">
        <f t="shared" si="29"/>
        <v>70</v>
      </c>
      <c r="N60" s="14">
        <f t="shared" si="30"/>
        <v>130</v>
      </c>
      <c r="O60" s="11">
        <f t="shared" si="31"/>
        <v>154.33600000000001</v>
      </c>
      <c r="P60" s="157"/>
    </row>
    <row r="61" spans="2:16" ht="13.5" thickBot="1">
      <c r="B61" s="47">
        <v>74.8</v>
      </c>
      <c r="C61" s="2" t="s">
        <v>63</v>
      </c>
      <c r="D61" s="10">
        <v>1963</v>
      </c>
      <c r="E61" s="12"/>
      <c r="F61" s="97">
        <v>78</v>
      </c>
      <c r="G61" s="98">
        <v>82</v>
      </c>
      <c r="H61" s="63">
        <v>-86</v>
      </c>
      <c r="I61" s="65">
        <f t="shared" si="28"/>
        <v>82</v>
      </c>
      <c r="J61" s="97">
        <v>98</v>
      </c>
      <c r="K61" s="98">
        <v>103</v>
      </c>
      <c r="L61" s="101">
        <v>-105</v>
      </c>
      <c r="M61" s="13">
        <f t="shared" si="29"/>
        <v>103</v>
      </c>
      <c r="N61" s="14">
        <f t="shared" si="30"/>
        <v>185</v>
      </c>
      <c r="O61" s="11">
        <f t="shared" si="31"/>
        <v>234.5985</v>
      </c>
      <c r="P61" s="157"/>
    </row>
    <row r="62" spans="2:16" hidden="1">
      <c r="B62" s="48"/>
      <c r="C62" s="15"/>
      <c r="D62" s="16"/>
      <c r="E62" s="16"/>
      <c r="F62" s="67"/>
      <c r="G62" s="68"/>
      <c r="H62" s="67"/>
      <c r="I62" s="69">
        <f t="shared" si="28"/>
        <v>0</v>
      </c>
      <c r="J62" s="67"/>
      <c r="K62" s="68"/>
      <c r="L62" s="70"/>
      <c r="M62" s="17">
        <f t="shared" si="29"/>
        <v>0</v>
      </c>
      <c r="N62" s="115">
        <f t="shared" si="30"/>
        <v>0</v>
      </c>
      <c r="O62" s="116">
        <f>IF(ISNUMBER(B62), (IF(175.508&lt; B62,N62, TRUNC(10^(0.75194503*((LOG((B62/175.508)/LOG(10))*(LOG((B62/175.508)/LOG(10)))))),4)*N62)), 0)</f>
        <v>0</v>
      </c>
      <c r="P62" s="157"/>
    </row>
    <row r="63" spans="2:16" s="58" customFormat="1" ht="13.5" thickTop="1">
      <c r="B63" s="117"/>
      <c r="C63" s="118"/>
      <c r="D63" s="119"/>
      <c r="E63" s="119"/>
      <c r="F63" s="120"/>
      <c r="G63" s="120"/>
      <c r="H63" s="120"/>
      <c r="I63" s="121"/>
      <c r="J63" s="120"/>
      <c r="K63" s="120"/>
      <c r="L63" s="122"/>
      <c r="M63" s="121"/>
      <c r="N63" s="121"/>
      <c r="O63" s="123"/>
      <c r="P63" s="124"/>
    </row>
    <row r="64" spans="2:16" s="58" customFormat="1" ht="13.5" thickBot="1">
      <c r="B64" s="112"/>
      <c r="C64" s="125"/>
      <c r="D64" s="126"/>
      <c r="E64" s="126"/>
      <c r="F64" s="127"/>
      <c r="G64" s="127"/>
      <c r="H64" s="127"/>
      <c r="I64" s="128"/>
      <c r="J64" s="127"/>
      <c r="K64" s="127"/>
      <c r="L64" s="129"/>
      <c r="M64" s="128"/>
      <c r="N64" s="128"/>
      <c r="O64" s="130"/>
      <c r="P64" s="131"/>
    </row>
    <row r="65" spans="2:16" s="58" customFormat="1" ht="13.5" thickTop="1">
      <c r="B65" s="160" t="s">
        <v>22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59"/>
    </row>
    <row r="66" spans="2:16" s="58" customFormat="1" ht="13.5" thickBot="1">
      <c r="B66" s="135" t="s">
        <v>23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7"/>
    </row>
    <row r="67" spans="2:16" s="58" customFormat="1" ht="13.5" thickTop="1">
      <c r="P67" s="113"/>
    </row>
    <row r="68" spans="2:16" s="58" customFormat="1">
      <c r="P68" s="113"/>
    </row>
    <row r="69" spans="2:16" s="58" customFormat="1">
      <c r="P69" s="113"/>
    </row>
    <row r="70" spans="2:16" s="58" customFormat="1">
      <c r="P70" s="113"/>
    </row>
    <row r="71" spans="2:16" s="58" customFormat="1">
      <c r="P71" s="113"/>
    </row>
    <row r="72" spans="2:16" s="58" customFormat="1">
      <c r="P72" s="113"/>
    </row>
    <row r="73" spans="2:16" s="58" customFormat="1">
      <c r="P73" s="113"/>
    </row>
    <row r="74" spans="2:16" s="58" customFormat="1">
      <c r="P74" s="113"/>
    </row>
    <row r="75" spans="2:16" s="58" customFormat="1">
      <c r="P75" s="113"/>
    </row>
    <row r="76" spans="2:16" s="58" customFormat="1">
      <c r="P76" s="113"/>
    </row>
    <row r="77" spans="2:16" s="58" customFormat="1">
      <c r="P77" s="113"/>
    </row>
    <row r="78" spans="2:16" s="58" customFormat="1">
      <c r="P78" s="113"/>
    </row>
    <row r="79" spans="2:16" s="58" customFormat="1">
      <c r="P79" s="113"/>
    </row>
    <row r="80" spans="2:16" s="58" customFormat="1">
      <c r="P80" s="113"/>
    </row>
    <row r="81" spans="16:16" s="58" customFormat="1">
      <c r="P81" s="113"/>
    </row>
    <row r="82" spans="16:16" s="58" customFormat="1">
      <c r="P82" s="113"/>
    </row>
  </sheetData>
  <mergeCells count="23">
    <mergeCell ref="P22:P27"/>
    <mergeCell ref="P15:P20"/>
    <mergeCell ref="B65:O65"/>
    <mergeCell ref="B49:N49"/>
    <mergeCell ref="P50:P55"/>
    <mergeCell ref="B56:N56"/>
    <mergeCell ref="P57:P62"/>
    <mergeCell ref="B66:P66"/>
    <mergeCell ref="B1:C1"/>
    <mergeCell ref="D1:L1"/>
    <mergeCell ref="B42:N42"/>
    <mergeCell ref="B35:N35"/>
    <mergeCell ref="B28:N28"/>
    <mergeCell ref="B21:N21"/>
    <mergeCell ref="B14:N14"/>
    <mergeCell ref="B7:N7"/>
    <mergeCell ref="B2:P3"/>
    <mergeCell ref="M1:P1"/>
    <mergeCell ref="B4:P4"/>
    <mergeCell ref="P8:P13"/>
    <mergeCell ref="P43:P48"/>
    <mergeCell ref="P36:P41"/>
    <mergeCell ref="P29:P34"/>
  </mergeCells>
  <phoneticPr fontId="8" type="noConversion"/>
  <printOptions horizontalCentered="1"/>
  <pageMargins left="0.59055118110236227" right="0.59055118110236227" top="0.59055118110236227" bottom="0.59055118110236227" header="0" footer="0"/>
  <pageSetup paperSize="9" scale="8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lastPrinted>2018-03-10T21:16:12Z</cp:lastPrinted>
  <dcterms:created xsi:type="dcterms:W3CDTF">2017-01-22T21:04:49Z</dcterms:created>
  <dcterms:modified xsi:type="dcterms:W3CDTF">2018-10-27T19:37:13Z</dcterms:modified>
</cp:coreProperties>
</file>