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00" windowHeight="8190" tabRatio="801" firstSheet="1" activeTab="2" xr2:uid="{00000000-000D-0000-FFFF-FFFF00000000}"/>
  </bookViews>
  <sheets>
    <sheet name="ženy (2)" sheetId="1" state="hidden" r:id="rId1"/>
    <sheet name="U20" sheetId="2" r:id="rId2"/>
    <sheet name="Muži" sheetId="3" r:id="rId3"/>
    <sheet name="Ženy" sheetId="4" r:id="rId4"/>
  </sheets>
  <calcPr calcId="171027" iterateDelta="1E-4"/>
</workbook>
</file>

<file path=xl/calcChain.xml><?xml version="1.0" encoding="utf-8"?>
<calcChain xmlns="http://schemas.openxmlformats.org/spreadsheetml/2006/main">
  <c r="F10" i="4" l="1"/>
  <c r="K10" i="4"/>
  <c r="L10" i="4" s="1"/>
  <c r="F14" i="4"/>
  <c r="K14" i="4"/>
  <c r="F13" i="4"/>
  <c r="K13" i="4"/>
  <c r="F12" i="4"/>
  <c r="K12" i="4"/>
  <c r="L12" i="4"/>
  <c r="F9" i="4"/>
  <c r="K9" i="4"/>
  <c r="L9" i="4" s="1"/>
  <c r="F11" i="4"/>
  <c r="K11" i="4"/>
  <c r="L11" i="4" s="1"/>
  <c r="F7" i="4"/>
  <c r="K7" i="4"/>
  <c r="F8" i="4"/>
  <c r="K8" i="4"/>
  <c r="L8" i="4"/>
  <c r="F15" i="4"/>
  <c r="K15" i="4"/>
  <c r="F16" i="4"/>
  <c r="K16" i="4"/>
  <c r="F17" i="4"/>
  <c r="K17" i="4"/>
  <c r="F18" i="4"/>
  <c r="K18" i="4"/>
  <c r="F19" i="4"/>
  <c r="K19" i="4"/>
  <c r="F20" i="4"/>
  <c r="K20" i="4"/>
  <c r="F21" i="4"/>
  <c r="K21" i="4"/>
  <c r="F22" i="4"/>
  <c r="K22" i="4"/>
  <c r="F23" i="4"/>
  <c r="K23" i="4"/>
  <c r="F24" i="4"/>
  <c r="K24" i="4"/>
  <c r="L17" i="4" l="1"/>
  <c r="L24" i="4"/>
  <c r="L23" i="4"/>
  <c r="L22" i="4"/>
  <c r="L21" i="4"/>
  <c r="L20" i="4"/>
  <c r="L19" i="4"/>
  <c r="L18" i="4"/>
  <c r="L7" i="4"/>
  <c r="L13" i="4"/>
  <c r="M11" i="4" s="1"/>
  <c r="L14" i="4"/>
  <c r="M9" i="4" s="1"/>
  <c r="L16" i="4"/>
  <c r="M16" i="4" s="1"/>
  <c r="L15" i="4"/>
  <c r="M8" i="4"/>
  <c r="M12" i="4"/>
  <c r="M24" i="4"/>
  <c r="M20" i="4"/>
  <c r="M13" i="4"/>
  <c r="M18" i="4"/>
  <c r="M10" i="4" l="1"/>
  <c r="M21" i="4"/>
  <c r="M23" i="4"/>
  <c r="M14" i="4"/>
  <c r="M7" i="4"/>
  <c r="M19" i="4"/>
  <c r="M15" i="4"/>
  <c r="M17" i="4"/>
  <c r="M22" i="4"/>
  <c r="F20" i="2" l="1"/>
  <c r="F19" i="2"/>
  <c r="F30" i="2"/>
  <c r="F29" i="2"/>
  <c r="F25" i="2"/>
  <c r="F22" i="2"/>
  <c r="F26" i="2"/>
  <c r="F48" i="2"/>
  <c r="F21" i="2"/>
  <c r="F27" i="2"/>
  <c r="F24" i="2"/>
  <c r="F31" i="2"/>
  <c r="F23" i="2"/>
  <c r="F28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9" i="3"/>
  <c r="F33" i="3"/>
  <c r="F32" i="3"/>
  <c r="F34" i="3"/>
  <c r="F31" i="3"/>
  <c r="F20" i="3"/>
  <c r="F27" i="3"/>
  <c r="F24" i="3"/>
  <c r="F12" i="3"/>
  <c r="F10" i="3"/>
  <c r="F15" i="3"/>
  <c r="F23" i="3"/>
  <c r="F17" i="3"/>
  <c r="F18" i="3"/>
  <c r="F26" i="3"/>
  <c r="F22" i="3"/>
  <c r="F13" i="3"/>
  <c r="F14" i="3"/>
  <c r="F28" i="3"/>
  <c r="F19" i="3"/>
  <c r="F8" i="3"/>
  <c r="F7" i="3"/>
  <c r="F11" i="3"/>
  <c r="F9" i="3"/>
  <c r="F21" i="3"/>
  <c r="F16" i="3"/>
  <c r="F25" i="3"/>
  <c r="F30" i="3"/>
  <c r="K16" i="3"/>
  <c r="K21" i="3"/>
  <c r="K9" i="3"/>
  <c r="K11" i="3"/>
  <c r="K7" i="3"/>
  <c r="K8" i="3"/>
  <c r="K19" i="3"/>
  <c r="K28" i="3"/>
  <c r="K14" i="3"/>
  <c r="K13" i="3"/>
  <c r="K22" i="3"/>
  <c r="K26" i="3"/>
  <c r="K18" i="3"/>
  <c r="K17" i="3"/>
  <c r="K23" i="3"/>
  <c r="K15" i="3"/>
  <c r="K10" i="3"/>
  <c r="K12" i="3"/>
  <c r="K24" i="3"/>
  <c r="K27" i="3"/>
  <c r="K20" i="3"/>
  <c r="K31" i="3"/>
  <c r="K34" i="3"/>
  <c r="K32" i="3"/>
  <c r="K33" i="3"/>
  <c r="K29" i="3"/>
  <c r="K25" i="3"/>
  <c r="K30" i="3"/>
  <c r="K23" i="2"/>
  <c r="K48" i="2"/>
  <c r="K47" i="2"/>
  <c r="K35" i="2"/>
  <c r="K31" i="2"/>
  <c r="K21" i="2"/>
  <c r="K37" i="2"/>
  <c r="K45" i="2"/>
  <c r="K38" i="2"/>
  <c r="K36" i="2"/>
  <c r="K28" i="2"/>
  <c r="K34" i="2"/>
  <c r="K19" i="2"/>
  <c r="K33" i="2"/>
  <c r="K42" i="2"/>
  <c r="K40" i="2"/>
  <c r="K44" i="2"/>
  <c r="L23" i="3" l="1"/>
  <c r="L7" i="3"/>
  <c r="L13" i="3"/>
  <c r="L26" i="3"/>
  <c r="L18" i="3"/>
  <c r="L17" i="3"/>
  <c r="L16" i="3"/>
  <c r="L21" i="3"/>
  <c r="L9" i="3"/>
  <c r="L11" i="3"/>
  <c r="L8" i="3"/>
  <c r="L28" i="3"/>
  <c r="L19" i="3"/>
  <c r="L25" i="3"/>
  <c r="L33" i="3"/>
  <c r="L34" i="3"/>
  <c r="L20" i="3"/>
  <c r="L24" i="3"/>
  <c r="L10" i="3"/>
  <c r="L22" i="3"/>
  <c r="L14" i="3"/>
  <c r="L30" i="3"/>
  <c r="L29" i="3"/>
  <c r="L32" i="3"/>
  <c r="L31" i="3"/>
  <c r="L27" i="3"/>
  <c r="L12" i="3"/>
  <c r="L15" i="3"/>
  <c r="L37" i="2"/>
  <c r="L31" i="2"/>
  <c r="L47" i="2"/>
  <c r="L44" i="2"/>
  <c r="L42" i="2"/>
  <c r="L28" i="2"/>
  <c r="L38" i="2"/>
  <c r="L23" i="2"/>
  <c r="L19" i="2"/>
  <c r="L40" i="2"/>
  <c r="L33" i="2"/>
  <c r="L34" i="2"/>
  <c r="L36" i="2"/>
  <c r="L45" i="2"/>
  <c r="L21" i="2"/>
  <c r="L35" i="2"/>
  <c r="L48" i="2"/>
  <c r="M17" i="3" l="1"/>
  <c r="M9" i="3"/>
  <c r="M7" i="3"/>
  <c r="M31" i="3"/>
  <c r="M33" i="3"/>
  <c r="M12" i="3"/>
  <c r="M19" i="3"/>
  <c r="M11" i="3"/>
  <c r="M10" i="3"/>
  <c r="M13" i="3"/>
  <c r="M8" i="3"/>
  <c r="M18" i="3"/>
  <c r="M26" i="3"/>
  <c r="M27" i="3"/>
  <c r="M22" i="3"/>
  <c r="M34" i="3"/>
  <c r="M15" i="3"/>
  <c r="M32" i="3"/>
  <c r="M29" i="3"/>
  <c r="M14" i="3"/>
  <c r="M16" i="3"/>
  <c r="M20" i="3"/>
  <c r="M21" i="3"/>
  <c r="M28" i="3"/>
  <c r="M23" i="3"/>
  <c r="M24" i="3"/>
  <c r="M30" i="3"/>
  <c r="M25" i="3"/>
  <c r="K20" i="2"/>
  <c r="L20" i="2" l="1"/>
  <c r="K29" i="2"/>
  <c r="K27" i="2"/>
  <c r="K30" i="2"/>
  <c r="K25" i="2"/>
  <c r="F11" i="2"/>
  <c r="F10" i="2"/>
  <c r="F9" i="2"/>
  <c r="F8" i="2"/>
  <c r="F7" i="2"/>
  <c r="K32" i="2"/>
  <c r="K46" i="2"/>
  <c r="K41" i="2"/>
  <c r="K24" i="2"/>
  <c r="K43" i="2"/>
  <c r="K39" i="2"/>
  <c r="F16" i="2"/>
  <c r="K16" i="2"/>
  <c r="F15" i="2"/>
  <c r="K15" i="2"/>
  <c r="F14" i="2"/>
  <c r="K14" i="2"/>
  <c r="K7" i="2"/>
  <c r="K8" i="2"/>
  <c r="L8" i="2" s="1"/>
  <c r="K9" i="2"/>
  <c r="K10" i="2"/>
  <c r="L10" i="2" s="1"/>
  <c r="K11" i="2"/>
  <c r="K26" i="2"/>
  <c r="K22" i="2"/>
  <c r="I6" i="1"/>
  <c r="J6" i="1"/>
  <c r="K6" i="1" s="1"/>
  <c r="I7" i="1"/>
  <c r="J7" i="1"/>
  <c r="K7" i="1" s="1"/>
  <c r="I8" i="1"/>
  <c r="J8" i="1"/>
  <c r="K8" i="1" s="1"/>
  <c r="L11" i="2"/>
  <c r="L8" i="1" l="1"/>
  <c r="L9" i="2"/>
  <c r="L7" i="2"/>
  <c r="L22" i="2"/>
  <c r="L14" i="2"/>
  <c r="L15" i="2"/>
  <c r="L16" i="2"/>
  <c r="L26" i="2"/>
  <c r="L39" i="2"/>
  <c r="L46" i="2"/>
  <c r="L25" i="2"/>
  <c r="L24" i="2"/>
  <c r="L29" i="2"/>
  <c r="L27" i="2"/>
  <c r="L30" i="2"/>
  <c r="L41" i="2"/>
  <c r="L43" i="2"/>
  <c r="L32" i="2"/>
  <c r="L7" i="1"/>
  <c r="M10" i="2"/>
  <c r="M11" i="2"/>
  <c r="M9" i="2"/>
  <c r="M8" i="2"/>
  <c r="M7" i="2"/>
  <c r="L6" i="1"/>
  <c r="M32" i="2" l="1"/>
  <c r="M28" i="2"/>
  <c r="M35" i="2"/>
  <c r="M47" i="2"/>
  <c r="M21" i="2"/>
  <c r="M23" i="2"/>
  <c r="M34" i="2"/>
  <c r="M38" i="2"/>
  <c r="M42" i="2"/>
  <c r="M31" i="2"/>
  <c r="M33" i="2"/>
  <c r="M37" i="2"/>
  <c r="M45" i="2"/>
  <c r="M19" i="2"/>
  <c r="M36" i="2"/>
  <c r="M40" i="2"/>
  <c r="M44" i="2"/>
  <c r="M48" i="2"/>
  <c r="M43" i="2"/>
  <c r="M27" i="2"/>
  <c r="M46" i="2"/>
  <c r="M22" i="2"/>
  <c r="M41" i="2"/>
  <c r="M30" i="2"/>
  <c r="M29" i="2"/>
  <c r="M24" i="2"/>
  <c r="M25" i="2"/>
  <c r="M39" i="2"/>
  <c r="M20" i="2"/>
  <c r="M26" i="2"/>
  <c r="M14" i="2"/>
  <c r="M15" i="2"/>
  <c r="M16" i="2"/>
</calcChain>
</file>

<file path=xl/sharedStrings.xml><?xml version="1.0" encoding="utf-8"?>
<sst xmlns="http://schemas.openxmlformats.org/spreadsheetml/2006/main" count="178" uniqueCount="100">
  <si>
    <t xml:space="preserve">VELKÁ CENA HOLEŠOVA V NADHOZU - XIX. ROČNÍK </t>
  </si>
  <si>
    <t>a 17.  MEZINÁRODNÍ MISTROVSTVÍ MORAVY V NADHOZU -Ženy</t>
  </si>
  <si>
    <t>19.10.2013 - Holešov</t>
  </si>
  <si>
    <t>Nadhoz</t>
  </si>
  <si>
    <t>Jméno</t>
  </si>
  <si>
    <t>Oddíl</t>
  </si>
  <si>
    <t>Hm.</t>
  </si>
  <si>
    <t>Ročník</t>
  </si>
  <si>
    <t>I.</t>
  </si>
  <si>
    <t>II.</t>
  </si>
  <si>
    <t xml:space="preserve">III.  </t>
  </si>
  <si>
    <t>IV.</t>
  </si>
  <si>
    <t>Sinc. koef.</t>
  </si>
  <si>
    <t>Celkem</t>
  </si>
  <si>
    <t>Pořadí</t>
  </si>
  <si>
    <t>Edita Linhová</t>
  </si>
  <si>
    <t>Lb</t>
  </si>
  <si>
    <t>Bianka Horváthová</t>
  </si>
  <si>
    <t>Št</t>
  </si>
  <si>
    <t>Jaroslava Vančurová</t>
  </si>
  <si>
    <t>Pl</t>
  </si>
  <si>
    <t>Vrchní rozhočí: Ing. Jarmila Kaláčová</t>
  </si>
  <si>
    <t>Rozhodčí: Vladislav Doležel, Mgr. Daniel Kolář</t>
  </si>
  <si>
    <t>Koef.</t>
  </si>
  <si>
    <t>I</t>
  </si>
  <si>
    <t>II</t>
  </si>
  <si>
    <t>III</t>
  </si>
  <si>
    <t>IV</t>
  </si>
  <si>
    <t>Sinclair</t>
  </si>
  <si>
    <t>Sanétrník Jan</t>
  </si>
  <si>
    <t>Šesták Dominik</t>
  </si>
  <si>
    <t>Kerekes Gergö</t>
  </si>
  <si>
    <t>TJ Holešov</t>
  </si>
  <si>
    <t>Kolář Jan</t>
  </si>
  <si>
    <t>Kolář David</t>
  </si>
  <si>
    <t>Velísek Jakub</t>
  </si>
  <si>
    <t>Podškubka Tomáš</t>
  </si>
  <si>
    <t>Maďarsko</t>
  </si>
  <si>
    <t>S. JS Zlín 5</t>
  </si>
  <si>
    <t>Šimčík Vojtěch Pavel</t>
  </si>
  <si>
    <t>Mladší žáci</t>
  </si>
  <si>
    <t>Starší žáci</t>
  </si>
  <si>
    <t>MEZINÁRODNÍ MISTROVSTVÍ MORAVY V NADHOZU - Muži open</t>
  </si>
  <si>
    <t>VELKÁ CENA HOLEŠOVA V NADHOZU VOL. XXIII &amp;</t>
  </si>
  <si>
    <t>MEZINÁRODNÍ MISTROVSTVÍ MORAVY V NADHOZU - Ženy open</t>
  </si>
  <si>
    <t>4.11.2017 - Holešov</t>
  </si>
  <si>
    <t>MEZINÁRODNÍ MISTROVSTVÍ MORAVY V NADHOZU - U20</t>
  </si>
  <si>
    <t>Kotlárová Ivana</t>
  </si>
  <si>
    <t>KOFI</t>
  </si>
  <si>
    <t>Poláková Anna</t>
  </si>
  <si>
    <t>Vzpírání Haná</t>
  </si>
  <si>
    <t>Malíčková Veronika</t>
  </si>
  <si>
    <t>SPČ Olomouc</t>
  </si>
  <si>
    <t>TAK HELLAS Brno</t>
  </si>
  <si>
    <t>Janíčková Kamila</t>
  </si>
  <si>
    <t>Bonaventurová Michaela</t>
  </si>
  <si>
    <t>Říhová Lucie</t>
  </si>
  <si>
    <t>Rondziková Nina</t>
  </si>
  <si>
    <t>Švecová Julie</t>
  </si>
  <si>
    <t>Vojtičko Petr</t>
  </si>
  <si>
    <t>SKP Holešov</t>
  </si>
  <si>
    <t>Dobrý Jaroslav</t>
  </si>
  <si>
    <t>Liška Radim</t>
  </si>
  <si>
    <t>Šemnický Robert</t>
  </si>
  <si>
    <t>Beník Jan</t>
  </si>
  <si>
    <t>Krejča Martin</t>
  </si>
  <si>
    <t>Mader Ondřej</t>
  </si>
  <si>
    <t>Bušo Michal</t>
  </si>
  <si>
    <t>Brázdil Josef</t>
  </si>
  <si>
    <t>Kováč Milan</t>
  </si>
  <si>
    <t>Pšenák Josef</t>
  </si>
  <si>
    <t>Červený Martin</t>
  </si>
  <si>
    <t>Bohun Lukáš</t>
  </si>
  <si>
    <t>TJ S. JS. Zlín - 5</t>
  </si>
  <si>
    <t>Chudý Jan</t>
  </si>
  <si>
    <t>Zdražil Lukáš</t>
  </si>
  <si>
    <t>Pernica Libor</t>
  </si>
  <si>
    <t>Grézl Jan</t>
  </si>
  <si>
    <t>Maruška Vítězslav</t>
  </si>
  <si>
    <t>Belianský Patrik</t>
  </si>
  <si>
    <t>Stroupek David</t>
  </si>
  <si>
    <t>Pliska Ladislav</t>
  </si>
  <si>
    <t>Šumperk</t>
  </si>
  <si>
    <t>Pliska Tomáš</t>
  </si>
  <si>
    <t>Mareček Petr</t>
  </si>
  <si>
    <t>Boskovice</t>
  </si>
  <si>
    <t>Poláček Peter</t>
  </si>
  <si>
    <t>KNK</t>
  </si>
  <si>
    <t>Poštek Patrik</t>
  </si>
  <si>
    <t>Kolář Josef</t>
  </si>
  <si>
    <t>Kolář Daniel</t>
  </si>
  <si>
    <t>Elek Štěfan</t>
  </si>
  <si>
    <t>-</t>
  </si>
  <si>
    <t>Beleznai Gábor</t>
  </si>
  <si>
    <t>Molnár Csongor</t>
  </si>
  <si>
    <t>Pompa Lukáš</t>
  </si>
  <si>
    <t>Harasztovics Gergo</t>
  </si>
  <si>
    <t>Soroksar</t>
  </si>
  <si>
    <t>Lázně Bohdaneč</t>
  </si>
  <si>
    <t>Dobrý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</si>
</sst>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_ ;[Red]\-0\ "/>
  </numFmts>
  <fonts count="14" x14ac:knownFonts="1">
    <font>
      <sz val="10"/>
      <name val="Arial"/>
      <family val="2"/>
      <charset val="238"/>
    </font>
    <font>
      <b/>
      <i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264">
    <xf numFmtId="0" fontId="0" fillId="0" borderId="0" xfId="0"/>
    <xf numFmtId="0" fontId="12" fillId="0" borderId="0" xfId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5" xfId="1" applyFont="1" applyBorder="1"/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2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0" borderId="17" xfId="1" applyFont="1" applyBorder="1"/>
    <xf numFmtId="0" fontId="3" fillId="0" borderId="18" xfId="1" applyFont="1" applyBorder="1"/>
    <xf numFmtId="2" fontId="3" fillId="0" borderId="18" xfId="1" applyNumberFormat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2" fontId="3" fillId="0" borderId="23" xfId="1" applyNumberFormat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Border="1" applyAlignment="1"/>
    <xf numFmtId="0" fontId="3" fillId="0" borderId="0" xfId="1" applyFont="1" applyBorder="1" applyAlignment="1"/>
    <xf numFmtId="164" fontId="12" fillId="0" borderId="0" xfId="1" applyNumberFormat="1"/>
    <xf numFmtId="165" fontId="12" fillId="0" borderId="0" xfId="1" applyNumberFormat="1"/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11" fillId="0" borderId="18" xfId="2" applyNumberFormat="1" applyFont="1" applyBorder="1" applyAlignment="1">
      <alignment horizontal="center"/>
    </xf>
    <xf numFmtId="1" fontId="2" fillId="0" borderId="18" xfId="1" applyNumberFormat="1" applyFont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1" fontId="2" fillId="0" borderId="23" xfId="1" applyNumberFormat="1" applyFont="1" applyFill="1" applyBorder="1" applyAlignment="1">
      <alignment horizontal="center"/>
    </xf>
    <xf numFmtId="2" fontId="2" fillId="0" borderId="18" xfId="1" applyNumberFormat="1" applyFont="1" applyFill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0" fontId="11" fillId="0" borderId="17" xfId="2" applyFont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5" fontId="6" fillId="0" borderId="18" xfId="1" applyNumberFormat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166" fontId="2" fillId="0" borderId="18" xfId="1" applyNumberFormat="1" applyFont="1" applyFill="1" applyBorder="1" applyAlignment="1">
      <alignment horizontal="center"/>
    </xf>
    <xf numFmtId="166" fontId="2" fillId="0" borderId="18" xfId="1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166" fontId="2" fillId="0" borderId="18" xfId="2" applyNumberFormat="1" applyFont="1" applyBorder="1" applyAlignment="1">
      <alignment horizontal="center"/>
    </xf>
    <xf numFmtId="1" fontId="11" fillId="0" borderId="18" xfId="2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2" fontId="11" fillId="0" borderId="18" xfId="0" applyNumberFormat="1" applyFont="1" applyBorder="1" applyAlignment="1">
      <alignment horizontal="center"/>
    </xf>
    <xf numFmtId="1" fontId="8" fillId="0" borderId="18" xfId="2" applyNumberFormat="1" applyFont="1" applyBorder="1" applyAlignment="1">
      <alignment horizontal="center"/>
    </xf>
    <xf numFmtId="166" fontId="2" fillId="0" borderId="18" xfId="1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2" fontId="11" fillId="0" borderId="23" xfId="2" applyNumberFormat="1" applyFont="1" applyBorder="1" applyAlignment="1">
      <alignment horizontal="center"/>
    </xf>
    <xf numFmtId="166" fontId="2" fillId="0" borderId="23" xfId="1" applyNumberFormat="1" applyFont="1" applyBorder="1" applyAlignment="1">
      <alignment horizontal="center"/>
    </xf>
    <xf numFmtId="166" fontId="2" fillId="0" borderId="23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11" fillId="0" borderId="35" xfId="2" applyFont="1" applyBorder="1" applyAlignment="1">
      <alignment horizontal="left"/>
    </xf>
    <xf numFmtId="0" fontId="11" fillId="0" borderId="20" xfId="2" applyFont="1" applyBorder="1" applyAlignment="1">
      <alignment horizontal="center"/>
    </xf>
    <xf numFmtId="165" fontId="2" fillId="0" borderId="21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165" fontId="6" fillId="0" borderId="33" xfId="1" applyNumberFormat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166" fontId="2" fillId="3" borderId="20" xfId="2" applyNumberFormat="1" applyFont="1" applyFill="1" applyBorder="1" applyAlignment="1">
      <alignment horizontal="center"/>
    </xf>
    <xf numFmtId="166" fontId="11" fillId="3" borderId="20" xfId="2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6" fontId="11" fillId="0" borderId="20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166" fontId="11" fillId="0" borderId="20" xfId="2" applyNumberFormat="1" applyFont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6" fontId="11" fillId="3" borderId="20" xfId="2" quotePrefix="1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" fillId="0" borderId="0" xfId="1" applyFont="1"/>
    <xf numFmtId="2" fontId="11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6" fontId="11" fillId="0" borderId="29" xfId="1" applyNumberFormat="1" applyFont="1" applyBorder="1" applyAlignment="1">
      <alignment horizontal="center"/>
    </xf>
    <xf numFmtId="166" fontId="11" fillId="3" borderId="29" xfId="2" applyNumberFormat="1" applyFont="1" applyFill="1" applyBorder="1" applyAlignment="1">
      <alignment horizontal="center"/>
    </xf>
    <xf numFmtId="166" fontId="11" fillId="0" borderId="37" xfId="1" applyNumberFormat="1" applyFont="1" applyBorder="1" applyAlignment="1">
      <alignment horizontal="center"/>
    </xf>
    <xf numFmtId="166" fontId="2" fillId="3" borderId="37" xfId="1" applyNumberFormat="1" applyFont="1" applyFill="1" applyBorder="1" applyAlignment="1">
      <alignment horizontal="center"/>
    </xf>
    <xf numFmtId="166" fontId="2" fillId="0" borderId="37" xfId="1" applyNumberFormat="1" applyFont="1" applyBorder="1" applyAlignment="1">
      <alignment horizontal="center"/>
    </xf>
    <xf numFmtId="165" fontId="2" fillId="0" borderId="47" xfId="1" applyNumberFormat="1" applyFont="1" applyBorder="1" applyAlignment="1">
      <alignment horizontal="center"/>
    </xf>
    <xf numFmtId="165" fontId="2" fillId="0" borderId="48" xfId="1" applyNumberFormat="1" applyFont="1" applyBorder="1" applyAlignment="1">
      <alignment horizontal="center"/>
    </xf>
    <xf numFmtId="166" fontId="11" fillId="3" borderId="29" xfId="0" applyNumberFormat="1" applyFont="1" applyFill="1" applyBorder="1" applyAlignment="1">
      <alignment horizontal="center"/>
    </xf>
    <xf numFmtId="166" fontId="11" fillId="3" borderId="20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11" fillId="3" borderId="20" xfId="0" quotePrefix="1" applyNumberFormat="1" applyFont="1" applyFill="1" applyBorder="1" applyAlignment="1">
      <alignment horizontal="center"/>
    </xf>
    <xf numFmtId="1" fontId="11" fillId="3" borderId="29" xfId="2" applyNumberFormat="1" applyFont="1" applyFill="1" applyBorder="1" applyAlignment="1">
      <alignment horizontal="center"/>
    </xf>
    <xf numFmtId="1" fontId="11" fillId="3" borderId="20" xfId="2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6" fontId="2" fillId="3" borderId="20" xfId="0" quotePrefix="1" applyNumberFormat="1" applyFont="1" applyFill="1" applyBorder="1" applyAlignment="1">
      <alignment horizontal="center"/>
    </xf>
    <xf numFmtId="1" fontId="11" fillId="3" borderId="20" xfId="2" quotePrefix="1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3" borderId="35" xfId="2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165" fontId="6" fillId="4" borderId="44" xfId="1" applyNumberFormat="1" applyFont="1" applyFill="1" applyBorder="1" applyAlignment="1">
      <alignment horizontal="center"/>
    </xf>
    <xf numFmtId="0" fontId="6" fillId="4" borderId="34" xfId="1" applyFont="1" applyFill="1" applyBorder="1" applyAlignment="1">
      <alignment horizontal="center"/>
    </xf>
    <xf numFmtId="0" fontId="11" fillId="0" borderId="59" xfId="2" applyFont="1" applyBorder="1" applyAlignment="1">
      <alignment horizontal="left"/>
    </xf>
    <xf numFmtId="2" fontId="2" fillId="0" borderId="60" xfId="1" applyNumberFormat="1" applyFont="1" applyFill="1" applyBorder="1" applyAlignment="1">
      <alignment horizontal="center"/>
    </xf>
    <xf numFmtId="2" fontId="11" fillId="0" borderId="60" xfId="2" applyNumberFormat="1" applyFont="1" applyBorder="1" applyAlignment="1">
      <alignment horizontal="center"/>
    </xf>
    <xf numFmtId="0" fontId="2" fillId="0" borderId="60" xfId="1" applyFont="1" applyBorder="1" applyAlignment="1">
      <alignment horizontal="center"/>
    </xf>
    <xf numFmtId="165" fontId="2" fillId="0" borderId="60" xfId="1" applyNumberFormat="1" applyFont="1" applyBorder="1" applyAlignment="1">
      <alignment horizontal="center"/>
    </xf>
    <xf numFmtId="1" fontId="11" fillId="0" borderId="60" xfId="2" applyNumberFormat="1" applyFont="1" applyBorder="1" applyAlignment="1">
      <alignment horizontal="center"/>
    </xf>
    <xf numFmtId="166" fontId="2" fillId="0" borderId="60" xfId="2" applyNumberFormat="1" applyFont="1" applyBorder="1" applyAlignment="1">
      <alignment horizontal="center"/>
    </xf>
    <xf numFmtId="166" fontId="2" fillId="0" borderId="60" xfId="1" applyNumberFormat="1" applyFont="1" applyFill="1" applyBorder="1" applyAlignment="1">
      <alignment horizontal="center"/>
    </xf>
    <xf numFmtId="49" fontId="2" fillId="0" borderId="60" xfId="1" applyNumberFormat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2" borderId="61" xfId="1" applyFont="1" applyFill="1" applyBorder="1" applyAlignment="1">
      <alignment horizontal="center"/>
    </xf>
    <xf numFmtId="0" fontId="12" fillId="5" borderId="0" xfId="1" applyFill="1"/>
    <xf numFmtId="0" fontId="6" fillId="5" borderId="0" xfId="1" applyFont="1" applyFill="1" applyBorder="1"/>
    <xf numFmtId="165" fontId="9" fillId="5" borderId="0" xfId="1" applyNumberFormat="1" applyFont="1" applyFill="1" applyBorder="1"/>
    <xf numFmtId="0" fontId="12" fillId="5" borderId="0" xfId="1" applyFill="1" applyBorder="1"/>
    <xf numFmtId="0" fontId="12" fillId="5" borderId="0" xfId="1" applyFill="1" applyAlignment="1"/>
    <xf numFmtId="0" fontId="11" fillId="5" borderId="0" xfId="2" applyFont="1" applyFill="1" applyBorder="1" applyAlignment="1"/>
    <xf numFmtId="0" fontId="6" fillId="5" borderId="0" xfId="1" applyFont="1" applyFill="1" applyBorder="1" applyAlignment="1"/>
    <xf numFmtId="0" fontId="2" fillId="5" borderId="0" xfId="1" applyFont="1" applyFill="1" applyBorder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2" fillId="5" borderId="0" xfId="1" applyFont="1" applyFill="1"/>
    <xf numFmtId="164" fontId="2" fillId="5" borderId="0" xfId="1" applyNumberFormat="1" applyFont="1" applyFill="1"/>
    <xf numFmtId="165" fontId="12" fillId="5" borderId="0" xfId="1" applyNumberFormat="1" applyFill="1"/>
    <xf numFmtId="0" fontId="2" fillId="5" borderId="0" xfId="1" applyFont="1" applyFill="1" applyBorder="1" applyAlignment="1"/>
    <xf numFmtId="0" fontId="7" fillId="2" borderId="63" xfId="1" applyFont="1" applyFill="1" applyBorder="1" applyAlignment="1">
      <alignment horizontal="center"/>
    </xf>
    <xf numFmtId="0" fontId="6" fillId="4" borderId="62" xfId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25" xfId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6" fontId="11" fillId="3" borderId="39" xfId="0" applyNumberFormat="1" applyFont="1" applyFill="1" applyBorder="1" applyAlignment="1">
      <alignment horizontal="center"/>
    </xf>
    <xf numFmtId="166" fontId="11" fillId="3" borderId="25" xfId="0" applyNumberFormat="1" applyFont="1" applyFill="1" applyBorder="1" applyAlignment="1">
      <alignment horizontal="center"/>
    </xf>
    <xf numFmtId="166" fontId="2" fillId="0" borderId="38" xfId="1" applyNumberFormat="1" applyFont="1" applyBorder="1" applyAlignment="1">
      <alignment horizontal="center"/>
    </xf>
    <xf numFmtId="165" fontId="2" fillId="0" borderId="64" xfId="1" applyNumberFormat="1" applyFont="1" applyBorder="1" applyAlignment="1">
      <alignment horizontal="center"/>
    </xf>
    <xf numFmtId="2" fontId="11" fillId="0" borderId="66" xfId="0" applyNumberFormat="1" applyFont="1" applyBorder="1" applyAlignment="1">
      <alignment horizontal="center"/>
    </xf>
    <xf numFmtId="165" fontId="2" fillId="0" borderId="67" xfId="1" applyNumberFormat="1" applyFont="1" applyBorder="1" applyAlignment="1">
      <alignment horizontal="center"/>
    </xf>
    <xf numFmtId="166" fontId="11" fillId="3" borderId="66" xfId="0" applyNumberFormat="1" applyFont="1" applyFill="1" applyBorder="1" applyAlignment="1">
      <alignment horizontal="center"/>
    </xf>
    <xf numFmtId="166" fontId="2" fillId="0" borderId="69" xfId="1" applyNumberFormat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165" fontId="2" fillId="0" borderId="71" xfId="1" applyNumberFormat="1" applyFont="1" applyBorder="1" applyAlignment="1">
      <alignment horizontal="center"/>
    </xf>
    <xf numFmtId="166" fontId="11" fillId="3" borderId="66" xfId="2" applyNumberFormat="1" applyFont="1" applyFill="1" applyBorder="1" applyAlignment="1">
      <alignment horizontal="center"/>
    </xf>
    <xf numFmtId="166" fontId="2" fillId="3" borderId="69" xfId="1" applyNumberFormat="1" applyFont="1" applyFill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3" borderId="68" xfId="0" applyNumberFormat="1" applyFont="1" applyFill="1" applyBorder="1" applyAlignment="1">
      <alignment horizontal="center"/>
    </xf>
    <xf numFmtId="1" fontId="11" fillId="0" borderId="66" xfId="0" applyNumberFormat="1" applyFont="1" applyBorder="1" applyAlignment="1">
      <alignment horizontal="center"/>
    </xf>
    <xf numFmtId="1" fontId="11" fillId="0" borderId="69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2" fillId="3" borderId="65" xfId="0" applyFont="1" applyFill="1" applyBorder="1" applyAlignment="1">
      <alignment horizontal="left"/>
    </xf>
    <xf numFmtId="2" fontId="2" fillId="0" borderId="66" xfId="1" applyNumberFormat="1" applyFont="1" applyFill="1" applyBorder="1" applyAlignment="1">
      <alignment horizontal="center"/>
    </xf>
    <xf numFmtId="0" fontId="11" fillId="3" borderId="66" xfId="0" applyFont="1" applyFill="1" applyBorder="1" applyAlignment="1">
      <alignment horizontal="center"/>
    </xf>
    <xf numFmtId="166" fontId="11" fillId="3" borderId="68" xfId="2" applyNumberFormat="1" applyFont="1" applyFill="1" applyBorder="1" applyAlignment="1">
      <alignment horizontal="center"/>
    </xf>
    <xf numFmtId="166" fontId="11" fillId="3" borderId="66" xfId="2" quotePrefix="1" applyNumberFormat="1" applyFont="1" applyFill="1" applyBorder="1" applyAlignment="1">
      <alignment horizontal="center"/>
    </xf>
    <xf numFmtId="166" fontId="2" fillId="3" borderId="66" xfId="0" applyNumberFormat="1" applyFont="1" applyFill="1" applyBorder="1" applyAlignment="1">
      <alignment horizontal="center"/>
    </xf>
    <xf numFmtId="166" fontId="11" fillId="3" borderId="15" xfId="2" applyNumberFormat="1" applyFont="1" applyFill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11" fillId="3" borderId="19" xfId="2" applyNumberFormat="1" applyFont="1" applyFill="1" applyBorder="1" applyAlignment="1">
      <alignment horizontal="center"/>
    </xf>
    <xf numFmtId="166" fontId="2" fillId="3" borderId="21" xfId="1" applyNumberFormat="1" applyFont="1" applyFill="1" applyBorder="1" applyAlignment="1">
      <alignment horizontal="center"/>
    </xf>
    <xf numFmtId="166" fontId="11" fillId="3" borderId="19" xfId="0" applyNumberFormat="1" applyFont="1" applyFill="1" applyBorder="1" applyAlignment="1">
      <alignment horizontal="center"/>
    </xf>
    <xf numFmtId="1" fontId="13" fillId="3" borderId="20" xfId="2" applyNumberFormat="1" applyFont="1" applyFill="1" applyBorder="1" applyAlignment="1">
      <alignment horizontal="center"/>
    </xf>
    <xf numFmtId="0" fontId="11" fillId="0" borderId="65" xfId="0" applyFont="1" applyBorder="1" applyAlignment="1">
      <alignment horizontal="left"/>
    </xf>
    <xf numFmtId="2" fontId="11" fillId="0" borderId="66" xfId="0" applyNumberFormat="1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0" fontId="11" fillId="0" borderId="66" xfId="0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165" fontId="7" fillId="0" borderId="33" xfId="1" applyNumberFormat="1" applyFont="1" applyBorder="1" applyAlignment="1">
      <alignment horizontal="center"/>
    </xf>
    <xf numFmtId="165" fontId="7" fillId="0" borderId="34" xfId="1" applyNumberFormat="1" applyFont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12" fillId="5" borderId="54" xfId="1" applyFill="1" applyBorder="1" applyAlignment="1">
      <alignment horizontal="center"/>
    </xf>
    <xf numFmtId="0" fontId="12" fillId="5" borderId="0" xfId="1" applyFill="1" applyAlignment="1">
      <alignment horizontal="center"/>
    </xf>
    <xf numFmtId="0" fontId="11" fillId="5" borderId="58" xfId="2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4" borderId="43" xfId="1" applyFont="1" applyFill="1" applyBorder="1" applyAlignment="1">
      <alignment horizontal="center"/>
    </xf>
    <xf numFmtId="0" fontId="10" fillId="4" borderId="44" xfId="1" applyFont="1" applyFill="1" applyBorder="1" applyAlignment="1">
      <alignment horizontal="center"/>
    </xf>
    <xf numFmtId="0" fontId="6" fillId="4" borderId="72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1" fillId="4" borderId="50" xfId="1" applyFont="1" applyFill="1" applyBorder="1" applyAlignment="1">
      <alignment horizontal="center"/>
    </xf>
    <xf numFmtId="0" fontId="1" fillId="4" borderId="51" xfId="1" applyFont="1" applyFill="1" applyBorder="1" applyAlignment="1">
      <alignment horizontal="center"/>
    </xf>
    <xf numFmtId="0" fontId="1" fillId="4" borderId="52" xfId="1" applyFont="1" applyFill="1" applyBorder="1" applyAlignment="1">
      <alignment horizontal="center"/>
    </xf>
    <xf numFmtId="0" fontId="1" fillId="4" borderId="5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54" xfId="1" applyFont="1" applyFill="1" applyBorder="1" applyAlignment="1">
      <alignment horizontal="center"/>
    </xf>
    <xf numFmtId="0" fontId="1" fillId="4" borderId="55" xfId="1" applyFont="1" applyFill="1" applyBorder="1" applyAlignment="1">
      <alignment horizontal="center"/>
    </xf>
    <xf numFmtId="0" fontId="1" fillId="4" borderId="56" xfId="1" applyFont="1" applyFill="1" applyBorder="1" applyAlignment="1">
      <alignment horizontal="center"/>
    </xf>
    <xf numFmtId="0" fontId="1" fillId="4" borderId="57" xfId="1" applyFont="1" applyFill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1" fontId="11" fillId="3" borderId="19" xfId="2" applyNumberFormat="1" applyFont="1" applyFill="1" applyBorder="1" applyAlignment="1">
      <alignment horizontal="center"/>
    </xf>
    <xf numFmtId="1" fontId="11" fillId="3" borderId="25" xfId="2" applyNumberFormat="1" applyFont="1" applyFill="1" applyBorder="1" applyAlignment="1">
      <alignment horizontal="center"/>
    </xf>
    <xf numFmtId="0" fontId="2" fillId="3" borderId="49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center"/>
    </xf>
    <xf numFmtId="1" fontId="2" fillId="0" borderId="20" xfId="1" applyNumberFormat="1" applyFont="1" applyFill="1" applyBorder="1" applyAlignment="1">
      <alignment horizontal="center"/>
    </xf>
    <xf numFmtId="1" fontId="11" fillId="3" borderId="14" xfId="2" applyNumberFormat="1" applyFont="1" applyFill="1" applyBorder="1" applyAlignment="1">
      <alignment horizontal="center"/>
    </xf>
    <xf numFmtId="166" fontId="2" fillId="3" borderId="68" xfId="0" applyNumberFormat="1" applyFont="1" applyFill="1" applyBorder="1" applyAlignment="1">
      <alignment horizontal="center"/>
    </xf>
    <xf numFmtId="1" fontId="11" fillId="3" borderId="15" xfId="2" applyNumberFormat="1" applyFont="1" applyFill="1" applyBorder="1" applyAlignment="1">
      <alignment horizontal="center"/>
    </xf>
    <xf numFmtId="166" fontId="2" fillId="3" borderId="15" xfId="2" applyNumberFormat="1" applyFont="1" applyFill="1" applyBorder="1" applyAlignment="1">
      <alignment horizontal="center"/>
    </xf>
    <xf numFmtId="166" fontId="2" fillId="3" borderId="66" xfId="0" quotePrefix="1" applyNumberFormat="1" applyFont="1" applyFill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2" fontId="2" fillId="0" borderId="15" xfId="1" applyNumberFormat="1" applyFont="1" applyFill="1" applyBorder="1" applyAlignment="1">
      <alignment horizontal="center"/>
    </xf>
    <xf numFmtId="1" fontId="11" fillId="0" borderId="69" xfId="0" quotePrefix="1" applyNumberFormat="1" applyFont="1" applyBorder="1" applyAlignment="1">
      <alignment horizontal="center"/>
    </xf>
    <xf numFmtId="166" fontId="11" fillId="3" borderId="37" xfId="0" applyNumberFormat="1" applyFont="1" applyFill="1" applyBorder="1" applyAlignment="1">
      <alignment horizontal="center"/>
    </xf>
    <xf numFmtId="166" fontId="11" fillId="3" borderId="37" xfId="2" applyNumberFormat="1" applyFont="1" applyFill="1" applyBorder="1" applyAlignment="1">
      <alignment horizontal="center"/>
    </xf>
    <xf numFmtId="1" fontId="11" fillId="3" borderId="37" xfId="2" applyNumberFormat="1" applyFont="1" applyFill="1" applyBorder="1" applyAlignment="1">
      <alignment horizontal="center"/>
    </xf>
    <xf numFmtId="0" fontId="11" fillId="3" borderId="49" xfId="2" applyFont="1" applyFill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3" borderId="15" xfId="2" applyFont="1" applyFill="1" applyBorder="1" applyAlignment="1">
      <alignment horizontal="center"/>
    </xf>
    <xf numFmtId="166" fontId="11" fillId="3" borderId="46" xfId="2" applyNumberFormat="1" applyFont="1" applyFill="1" applyBorder="1" applyAlignment="1">
      <alignment horizontal="center"/>
    </xf>
    <xf numFmtId="166" fontId="11" fillId="0" borderId="39" xfId="1" applyNumberFormat="1" applyFont="1" applyBorder="1" applyAlignment="1">
      <alignment horizontal="center"/>
    </xf>
    <xf numFmtId="166" fontId="11" fillId="0" borderId="25" xfId="1" applyNumberFormat="1" applyFont="1" applyBorder="1" applyAlignment="1">
      <alignment horizontal="center"/>
    </xf>
    <xf numFmtId="166" fontId="2" fillId="3" borderId="45" xfId="1" applyNumberFormat="1" applyFont="1" applyFill="1" applyBorder="1" applyAlignment="1">
      <alignment horizontal="center"/>
    </xf>
    <xf numFmtId="166" fontId="11" fillId="0" borderId="38" xfId="1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Normální" xfId="0" builtinId="0"/>
    <cellStyle name="normální 2" xfId="2" xr:uid="{00000000-0005-0000-0000-000002000000}"/>
  </cellStyles>
  <dxfs count="4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112568</xdr:colOff>
      <xdr:row>17</xdr:row>
      <xdr:rowOff>40461</xdr:rowOff>
    </xdr:from>
    <xdr:to>
      <xdr:col>16</xdr:col>
      <xdr:colOff>331642</xdr:colOff>
      <xdr:row>24</xdr:row>
      <xdr:rowOff>50521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4613" y="1347984"/>
          <a:ext cx="1517938" cy="1464787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200026</xdr:colOff>
      <xdr:row>27</xdr:row>
      <xdr:rowOff>61479</xdr:rowOff>
    </xdr:from>
    <xdr:to>
      <xdr:col>16</xdr:col>
      <xdr:colOff>146614</xdr:colOff>
      <xdr:row>33</xdr:row>
      <xdr:rowOff>46375</xdr:rowOff>
    </xdr:to>
    <xdr:pic>
      <xdr:nvPicPr>
        <xdr:cNvPr id="1026" name="Picture 2" descr="holesov-znak.gif (403×400)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2071" y="3438524"/>
          <a:ext cx="1245452" cy="1231806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320385</xdr:colOff>
      <xdr:row>35</xdr:row>
      <xdr:rowOff>71439</xdr:rowOff>
    </xdr:from>
    <xdr:to>
      <xdr:col>17</xdr:col>
      <xdr:colOff>44161</xdr:colOff>
      <xdr:row>38</xdr:row>
      <xdr:rowOff>105224</xdr:rowOff>
    </xdr:to>
    <xdr:pic>
      <xdr:nvPicPr>
        <xdr:cNvPr id="1027" name="Picture 3" descr="94cwn1rdmm.304x171.jpg (304×171)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92044" y="5111030"/>
          <a:ext cx="1923185" cy="657239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317501</xdr:colOff>
      <xdr:row>0</xdr:row>
      <xdr:rowOff>90250</xdr:rowOff>
    </xdr:from>
    <xdr:to>
      <xdr:col>16</xdr:col>
      <xdr:colOff>174626</xdr:colOff>
      <xdr:row>6</xdr:row>
      <xdr:rowOff>182295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4939" y="90250"/>
          <a:ext cx="1746250" cy="1568420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342900</xdr:colOff>
      <xdr:row>18</xdr:row>
      <xdr:rowOff>153988</xdr:rowOff>
    </xdr:from>
    <xdr:to>
      <xdr:col>16</xdr:col>
      <xdr:colOff>557211</xdr:colOff>
      <xdr:row>28</xdr:row>
      <xdr:rowOff>72210</xdr:rowOff>
    </xdr:to>
    <xdr:pic>
      <xdr:nvPicPr>
        <xdr:cNvPr id="3" name="Picture 2" descr="holesov-znak.gif (403×400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50338" y="2011363"/>
          <a:ext cx="2103436" cy="186291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280986</xdr:colOff>
      <xdr:row>28</xdr:row>
      <xdr:rowOff>188465</xdr:rowOff>
    </xdr:from>
    <xdr:to>
      <xdr:col>17</xdr:col>
      <xdr:colOff>333375</xdr:colOff>
      <xdr:row>32</xdr:row>
      <xdr:rowOff>188913</xdr:rowOff>
    </xdr:to>
    <xdr:pic>
      <xdr:nvPicPr>
        <xdr:cNvPr id="4" name="Picture 3" descr="94cwn1rdmm.304x171.jpg (304×171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88424" y="3990528"/>
          <a:ext cx="2520951" cy="825948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208189</xdr:colOff>
      <xdr:row>5</xdr:row>
      <xdr:rowOff>37322</xdr:rowOff>
    </xdr:from>
    <xdr:to>
      <xdr:col>15</xdr:col>
      <xdr:colOff>411277</xdr:colOff>
      <xdr:row>11</xdr:row>
      <xdr:rowOff>102053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7171" y="1248358"/>
          <a:ext cx="1427731" cy="1316588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zoomScale="90" zoomScaleNormal="90" workbookViewId="0">
      <selection activeCell="H16" sqref="H16"/>
    </sheetView>
  </sheetViews>
  <sheetFormatPr defaultColWidth="8.7109375" defaultRowHeight="12.75" customHeight="1" x14ac:dyDescent="0.2"/>
  <cols>
    <col min="1" max="1" width="22.140625" style="1" customWidth="1"/>
    <col min="2" max="2" width="11.7109375" style="1" customWidth="1"/>
    <col min="3" max="3" width="6.7109375" style="1" customWidth="1"/>
    <col min="4" max="4" width="8.7109375" style="1"/>
    <col min="5" max="8" width="6.28515625" style="1" customWidth="1"/>
    <col min="9" max="9" width="8.28515625" style="1" customWidth="1"/>
    <col min="10" max="10" width="12" style="1" customWidth="1"/>
    <col min="11" max="16384" width="8.7109375" style="1"/>
  </cols>
  <sheetData>
    <row r="1" spans="1:12" ht="21" customHeight="1" x14ac:dyDescent="0.3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1" customHeight="1" x14ac:dyDescent="0.3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21" customHeight="1" x14ac:dyDescent="0.3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7.25" customHeight="1" x14ac:dyDescent="0.25">
      <c r="A4" s="2"/>
      <c r="B4" s="3"/>
      <c r="C4" s="3"/>
      <c r="D4" s="3"/>
      <c r="E4" s="211" t="s">
        <v>3</v>
      </c>
      <c r="F4" s="211"/>
      <c r="G4" s="211"/>
      <c r="H4" s="211"/>
      <c r="I4" s="211"/>
      <c r="J4" s="4"/>
      <c r="K4" s="4"/>
      <c r="L4" s="5"/>
    </row>
    <row r="5" spans="1:12" ht="16.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11" t="s">
        <v>11</v>
      </c>
      <c r="I5" s="12"/>
      <c r="J5" s="7" t="s">
        <v>12</v>
      </c>
      <c r="K5" s="13" t="s">
        <v>13</v>
      </c>
      <c r="L5" s="14" t="s">
        <v>14</v>
      </c>
    </row>
    <row r="6" spans="1:12" ht="16.5" customHeight="1" x14ac:dyDescent="0.25">
      <c r="A6" s="15" t="s">
        <v>15</v>
      </c>
      <c r="B6" s="16" t="s">
        <v>16</v>
      </c>
      <c r="C6" s="17">
        <v>54.4</v>
      </c>
      <c r="D6" s="18">
        <v>1993</v>
      </c>
      <c r="E6" s="19">
        <v>40</v>
      </c>
      <c r="F6" s="20">
        <v>43</v>
      </c>
      <c r="G6" s="20">
        <v>45</v>
      </c>
      <c r="H6" s="21">
        <v>47</v>
      </c>
      <c r="I6" s="22">
        <f>MAX(E6:H6)</f>
        <v>47</v>
      </c>
      <c r="J6" s="23">
        <f>TRUNC(10^(0.89726074*((LOG((C6/148.026)/LOG(10))*(LOG((C6/148.026)/LOG(10)))))),4)</f>
        <v>1.4776</v>
      </c>
      <c r="K6" s="24">
        <f>I6*J6</f>
        <v>69.447199999999995</v>
      </c>
      <c r="L6" s="25">
        <f>RANK(K6,K6:K8,0)</f>
        <v>1</v>
      </c>
    </row>
    <row r="7" spans="1:12" ht="16.5" customHeight="1" x14ac:dyDescent="0.25">
      <c r="A7" s="26" t="s">
        <v>17</v>
      </c>
      <c r="B7" s="27" t="s">
        <v>18</v>
      </c>
      <c r="C7" s="28">
        <v>49.5</v>
      </c>
      <c r="D7" s="29">
        <v>1997</v>
      </c>
      <c r="E7" s="30">
        <v>-33</v>
      </c>
      <c r="F7" s="31">
        <v>33</v>
      </c>
      <c r="G7" s="32">
        <v>-35</v>
      </c>
      <c r="H7" s="33">
        <v>-35</v>
      </c>
      <c r="I7" s="22">
        <f>MAX(E7:G7)</f>
        <v>33</v>
      </c>
      <c r="J7" s="23">
        <f>TRUNC(10^(0.89726074*((LOG((C7/148.026)/LOG(10))*(LOG((C7/148.026)/LOG(10)))))),4)</f>
        <v>1.5961000000000001</v>
      </c>
      <c r="K7" s="24">
        <f>I7*J7</f>
        <v>52.671300000000002</v>
      </c>
      <c r="L7" s="25">
        <f>RANK(K7,K6:K8,0)</f>
        <v>3</v>
      </c>
    </row>
    <row r="8" spans="1:12" ht="16.5" customHeight="1" x14ac:dyDescent="0.25">
      <c r="A8" s="34" t="s">
        <v>19</v>
      </c>
      <c r="B8" s="35" t="s">
        <v>20</v>
      </c>
      <c r="C8" s="36">
        <v>66</v>
      </c>
      <c r="D8" s="37">
        <v>1993</v>
      </c>
      <c r="E8" s="38">
        <v>40</v>
      </c>
      <c r="F8" s="39">
        <v>-45</v>
      </c>
      <c r="G8" s="40">
        <v>45</v>
      </c>
      <c r="H8" s="41">
        <v>47</v>
      </c>
      <c r="I8" s="42">
        <f>MAX(E8:H8)</f>
        <v>47</v>
      </c>
      <c r="J8" s="43">
        <f>TRUNC(10^(0.89726074*((LOG((C8/148.026)/LOG(10))*(LOG((C8/148.026)/LOG(10)))))),4)</f>
        <v>1.2894000000000001</v>
      </c>
      <c r="K8" s="44">
        <f>I8*J8</f>
        <v>60.601800000000004</v>
      </c>
      <c r="L8" s="45">
        <f>RANK(K8,K6:K8,0)</f>
        <v>2</v>
      </c>
    </row>
    <row r="9" spans="1:12" ht="16.5" customHeight="1" x14ac:dyDescent="0.25">
      <c r="A9" s="46"/>
      <c r="B9" s="46"/>
      <c r="C9" s="47"/>
      <c r="D9" s="47"/>
      <c r="E9" s="47"/>
      <c r="F9" s="48"/>
      <c r="G9" s="47"/>
      <c r="H9" s="49"/>
      <c r="I9" s="50"/>
      <c r="J9" s="47"/>
      <c r="K9" s="51"/>
      <c r="L9" s="52"/>
    </row>
    <row r="10" spans="1:12" ht="15.75" customHeight="1" x14ac:dyDescent="0.25">
      <c r="A10" s="53" t="s">
        <v>21</v>
      </c>
      <c r="B10" s="53"/>
      <c r="C10" s="53"/>
      <c r="D10" s="53"/>
      <c r="E10" s="54"/>
      <c r="F10" s="54"/>
      <c r="G10" s="54"/>
      <c r="H10" s="54"/>
      <c r="I10" s="54"/>
      <c r="J10" s="54"/>
      <c r="K10" s="54"/>
      <c r="L10" s="54"/>
    </row>
    <row r="11" spans="1:12" ht="15.75" customHeight="1" x14ac:dyDescent="0.25">
      <c r="A11" s="53" t="s">
        <v>22</v>
      </c>
      <c r="B11" s="53"/>
      <c r="C11" s="53"/>
      <c r="D11" s="53"/>
      <c r="E11" s="54"/>
      <c r="F11" s="54"/>
      <c r="G11" s="54"/>
      <c r="H11" s="54"/>
      <c r="I11" s="54"/>
      <c r="J11" s="54"/>
      <c r="K11" s="54"/>
      <c r="L11" s="54"/>
    </row>
  </sheetData>
  <sheetProtection selectLockedCells="1" selectUnlockedCells="1"/>
  <mergeCells count="4">
    <mergeCell ref="A1:L1"/>
    <mergeCell ref="A2:L2"/>
    <mergeCell ref="A3:L3"/>
    <mergeCell ref="E4:I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0"/>
  <sheetViews>
    <sheetView topLeftCell="A4" zoomScale="110" zoomScaleNormal="110" workbookViewId="0">
      <selection activeCell="J35" sqref="J35"/>
    </sheetView>
  </sheetViews>
  <sheetFormatPr defaultColWidth="8.7109375" defaultRowHeight="12.75" customHeight="1" x14ac:dyDescent="0.2"/>
  <cols>
    <col min="1" max="1" width="8.7109375" style="1"/>
    <col min="2" max="2" width="22.85546875" style="1" customWidth="1"/>
    <col min="3" max="3" width="26.7109375" style="1" customWidth="1"/>
    <col min="4" max="4" width="7.42578125" style="1" customWidth="1"/>
    <col min="5" max="5" width="6.85546875" style="1" customWidth="1"/>
    <col min="6" max="6" width="8.7109375" style="55"/>
    <col min="7" max="10" width="6" style="1" customWidth="1"/>
    <col min="11" max="11" width="8.140625" style="1" customWidth="1"/>
    <col min="12" max="12" width="10.5703125" style="1" customWidth="1"/>
    <col min="13" max="13" width="7.7109375" style="1" customWidth="1"/>
    <col min="14" max="14" width="4.85546875" style="1" customWidth="1"/>
    <col min="15" max="15" width="7.5703125" style="1" customWidth="1"/>
    <col min="16" max="16" width="12" style="56" customWidth="1"/>
    <col min="17" max="16384" width="8.7109375" style="1"/>
  </cols>
  <sheetData>
    <row r="1" spans="1:20" ht="20.25" customHeight="1" thickTop="1" x14ac:dyDescent="0.3">
      <c r="A1" s="216"/>
      <c r="B1" s="226" t="s">
        <v>43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155"/>
      <c r="O1" s="156"/>
      <c r="P1" s="157"/>
      <c r="Q1" s="158"/>
      <c r="R1" s="155"/>
      <c r="S1" s="155"/>
      <c r="T1" s="155"/>
    </row>
    <row r="2" spans="1:20" ht="20.25" customHeight="1" x14ac:dyDescent="0.3">
      <c r="A2" s="216"/>
      <c r="B2" s="229" t="s">
        <v>46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155"/>
      <c r="O2" s="161"/>
      <c r="P2" s="161"/>
      <c r="Q2" s="161"/>
      <c r="R2" s="161"/>
      <c r="S2" s="161"/>
      <c r="T2" s="155"/>
    </row>
    <row r="3" spans="1:20" ht="20.25" customHeight="1" thickBot="1" x14ac:dyDescent="0.35">
      <c r="A3" s="216"/>
      <c r="B3" s="232" t="s">
        <v>45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155"/>
      <c r="O3" s="161"/>
      <c r="P3" s="161"/>
      <c r="Q3" s="161"/>
      <c r="R3" s="161"/>
      <c r="S3" s="161"/>
      <c r="T3" s="155"/>
    </row>
    <row r="4" spans="1:20" ht="25.5" customHeight="1" thickTop="1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59"/>
      <c r="O4" s="161"/>
      <c r="P4" s="161"/>
      <c r="Q4" s="161"/>
      <c r="R4" s="161"/>
      <c r="S4" s="161"/>
      <c r="T4" s="155"/>
    </row>
    <row r="5" spans="1:20" ht="17.25" hidden="1" customHeight="1" thickTop="1" x14ac:dyDescent="0.35">
      <c r="B5" s="235" t="s">
        <v>40</v>
      </c>
      <c r="C5" s="236"/>
      <c r="D5" s="236"/>
      <c r="E5" s="236"/>
      <c r="F5" s="236"/>
      <c r="G5" s="212" t="s">
        <v>3</v>
      </c>
      <c r="H5" s="212"/>
      <c r="I5" s="212"/>
      <c r="J5" s="212"/>
      <c r="K5" s="212"/>
      <c r="L5" s="213"/>
      <c r="M5" s="214"/>
      <c r="N5" s="155"/>
      <c r="O5" s="161"/>
      <c r="P5" s="161"/>
      <c r="Q5" s="161"/>
      <c r="R5" s="161"/>
      <c r="S5" s="161"/>
      <c r="T5" s="155"/>
    </row>
    <row r="6" spans="1:20" ht="16.5" hidden="1" customHeight="1" x14ac:dyDescent="0.25">
      <c r="B6" s="74" t="s">
        <v>4</v>
      </c>
      <c r="C6" s="75"/>
      <c r="D6" s="75"/>
      <c r="E6" s="75"/>
      <c r="F6" s="76" t="s">
        <v>23</v>
      </c>
      <c r="G6" s="75" t="s">
        <v>24</v>
      </c>
      <c r="H6" s="75" t="s">
        <v>25</v>
      </c>
      <c r="I6" s="75" t="s">
        <v>26</v>
      </c>
      <c r="J6" s="75" t="s">
        <v>27</v>
      </c>
      <c r="K6" s="75" t="s">
        <v>3</v>
      </c>
      <c r="L6" s="77" t="s">
        <v>28</v>
      </c>
      <c r="M6" s="78" t="s">
        <v>14</v>
      </c>
      <c r="N6" s="155"/>
      <c r="O6" s="161"/>
      <c r="P6" s="161"/>
      <c r="Q6" s="161"/>
      <c r="R6" s="161"/>
      <c r="S6" s="161"/>
      <c r="T6" s="155"/>
    </row>
    <row r="7" spans="1:20" ht="16.5" hidden="1" customHeight="1" x14ac:dyDescent="0.25">
      <c r="B7" s="67" t="s">
        <v>33</v>
      </c>
      <c r="C7" s="65" t="s">
        <v>32</v>
      </c>
      <c r="D7" s="59">
        <v>46.4</v>
      </c>
      <c r="E7" s="60">
        <v>2002</v>
      </c>
      <c r="F7" s="62">
        <f>10^(0.794358141*((LOG((D7/174.393)/LOG(10))*(LOG((D7/174.393)/LOG(10))))))</f>
        <v>1.8308163041965597</v>
      </c>
      <c r="G7" s="84">
        <v>47</v>
      </c>
      <c r="H7" s="84">
        <v>50</v>
      </c>
      <c r="I7" s="79">
        <v>-52</v>
      </c>
      <c r="J7" s="79">
        <v>-52</v>
      </c>
      <c r="K7" s="81">
        <f>IF(MAX(G7:J7)&lt;0,0,MAX(G7:J7))</f>
        <v>50</v>
      </c>
      <c r="L7" s="62">
        <f>K7*F7</f>
        <v>91.540815209827983</v>
      </c>
      <c r="M7" s="82">
        <f>RANK(L7,L7:L11,0)</f>
        <v>1</v>
      </c>
      <c r="N7" s="155"/>
      <c r="O7" s="161"/>
      <c r="P7" s="161"/>
      <c r="Q7" s="161"/>
      <c r="R7" s="161"/>
      <c r="S7" s="161"/>
      <c r="T7" s="155"/>
    </row>
    <row r="8" spans="1:20" ht="16.5" hidden="1" customHeight="1" x14ac:dyDescent="0.25">
      <c r="B8" s="85" t="s">
        <v>35</v>
      </c>
      <c r="C8" s="63" t="s">
        <v>38</v>
      </c>
      <c r="D8" s="86">
        <v>68.2</v>
      </c>
      <c r="E8" s="60">
        <v>2002</v>
      </c>
      <c r="F8" s="62">
        <f>10^(0.794358141*((LOG((D8/174.393)/LOG(10))*(LOG((D8/174.393)/LOG(10))))))</f>
        <v>1.3553971997238095</v>
      </c>
      <c r="G8" s="84">
        <v>42</v>
      </c>
      <c r="H8" s="79">
        <v>44</v>
      </c>
      <c r="I8" s="87">
        <v>46</v>
      </c>
      <c r="J8" s="80">
        <v>0</v>
      </c>
      <c r="K8" s="81">
        <f>IF(MAX(G8:J8)&lt;0,0,MAX(G8:J8))</f>
        <v>46</v>
      </c>
      <c r="L8" s="62">
        <f>K8*F8</f>
        <v>62.348271187295232</v>
      </c>
      <c r="M8" s="82">
        <f>RANK(L8,L7:L11,0)</f>
        <v>2</v>
      </c>
      <c r="N8" s="155"/>
      <c r="O8" s="161"/>
      <c r="P8" s="161"/>
      <c r="Q8" s="161"/>
      <c r="R8" s="161"/>
      <c r="S8" s="161"/>
      <c r="T8" s="155"/>
    </row>
    <row r="9" spans="1:20" ht="16.5" hidden="1" customHeight="1" x14ac:dyDescent="0.25">
      <c r="B9" s="85" t="s">
        <v>34</v>
      </c>
      <c r="C9" s="63" t="s">
        <v>32</v>
      </c>
      <c r="D9" s="86">
        <v>33</v>
      </c>
      <c r="E9" s="60">
        <v>2005</v>
      </c>
      <c r="F9" s="62">
        <f>10^(0.794358141*((LOG((D9/174.393)/LOG(10))*(LOG((D9/174.393)/LOG(10))))))</f>
        <v>2.6016651020380896</v>
      </c>
      <c r="G9" s="79">
        <v>16</v>
      </c>
      <c r="H9" s="88">
        <v>20</v>
      </c>
      <c r="I9" s="79">
        <v>23</v>
      </c>
      <c r="J9" s="80">
        <v>0</v>
      </c>
      <c r="K9" s="81">
        <f>IF(MAX(G9:J9)&lt;0,0,MAX(G9:J9))</f>
        <v>23</v>
      </c>
      <c r="L9" s="62">
        <f>K9*F9</f>
        <v>59.838297346876061</v>
      </c>
      <c r="M9" s="82">
        <f>RANK(L9,L7:L11,0)</f>
        <v>3</v>
      </c>
      <c r="N9" s="155"/>
      <c r="O9" s="161"/>
      <c r="P9" s="161"/>
      <c r="Q9" s="161"/>
      <c r="R9" s="161"/>
      <c r="S9" s="161"/>
      <c r="T9" s="155"/>
    </row>
    <row r="10" spans="1:20" ht="16.5" hidden="1" customHeight="1" x14ac:dyDescent="0.25">
      <c r="B10" s="85" t="s">
        <v>36</v>
      </c>
      <c r="C10" s="63" t="s">
        <v>38</v>
      </c>
      <c r="D10" s="86">
        <v>91.8</v>
      </c>
      <c r="E10" s="60">
        <v>2003</v>
      </c>
      <c r="F10" s="62">
        <f>10^(0.794358141*((LOG((D10/174.393)/LOG(10))*(LOG((D10/174.393)/LOG(10))))))</f>
        <v>1.1526426678673047</v>
      </c>
      <c r="G10" s="84">
        <v>42</v>
      </c>
      <c r="H10" s="84">
        <v>44</v>
      </c>
      <c r="I10" s="79">
        <v>45</v>
      </c>
      <c r="J10" s="79">
        <v>0</v>
      </c>
      <c r="K10" s="81">
        <f>IF(MAX(G10:J10)&lt;0,0,MAX(G10:J10))</f>
        <v>45</v>
      </c>
      <c r="L10" s="62">
        <f>K10*F10</f>
        <v>51.868920054028713</v>
      </c>
      <c r="M10" s="82">
        <f>RANK(L10,L7:L11,0)</f>
        <v>4</v>
      </c>
      <c r="N10" s="155"/>
      <c r="O10" s="161"/>
      <c r="P10" s="161"/>
      <c r="Q10" s="161"/>
      <c r="R10" s="161"/>
      <c r="S10" s="161"/>
      <c r="T10" s="155"/>
    </row>
    <row r="11" spans="1:20" ht="16.5" hidden="1" customHeight="1" thickBot="1" x14ac:dyDescent="0.3">
      <c r="B11" s="89" t="s">
        <v>39</v>
      </c>
      <c r="C11" s="68" t="s">
        <v>32</v>
      </c>
      <c r="D11" s="90">
        <v>44.3</v>
      </c>
      <c r="E11" s="64">
        <v>2004</v>
      </c>
      <c r="F11" s="66">
        <f>10^(0.794358141*((LOG((D11/174.393)/LOG(10))*(LOG((D11/174.393)/LOG(10))))))</f>
        <v>1.9113539524345731</v>
      </c>
      <c r="G11" s="91">
        <v>15</v>
      </c>
      <c r="H11" s="92">
        <v>18</v>
      </c>
      <c r="I11" s="92">
        <v>20</v>
      </c>
      <c r="J11" s="91">
        <v>0</v>
      </c>
      <c r="K11" s="93">
        <f>IF(MAX(G11:J11)&lt;0,0,MAX(G11:J11))</f>
        <v>20</v>
      </c>
      <c r="L11" s="66">
        <f>K11*F11</f>
        <v>38.227079048691465</v>
      </c>
      <c r="M11" s="94">
        <f>RANK(L11,L7:L11,0)</f>
        <v>5</v>
      </c>
      <c r="N11" s="155"/>
      <c r="O11" s="161"/>
      <c r="P11" s="161"/>
      <c r="Q11" s="161"/>
      <c r="R11" s="161"/>
      <c r="S11" s="161"/>
      <c r="T11" s="155"/>
    </row>
    <row r="12" spans="1:20" ht="16.5" hidden="1" customHeight="1" thickTop="1" thickBot="1" x14ac:dyDescent="0.3">
      <c r="B12" s="101"/>
      <c r="C12" s="57"/>
      <c r="D12" s="102"/>
      <c r="E12" s="69"/>
      <c r="F12" s="73"/>
      <c r="G12" s="103"/>
      <c r="H12" s="70"/>
      <c r="I12" s="104"/>
      <c r="J12" s="71"/>
      <c r="K12" s="72"/>
      <c r="L12" s="73"/>
      <c r="M12" s="58"/>
      <c r="N12" s="155"/>
      <c r="O12" s="161"/>
      <c r="P12" s="161"/>
      <c r="Q12" s="161"/>
      <c r="R12" s="161"/>
      <c r="S12" s="161"/>
      <c r="T12" s="155"/>
    </row>
    <row r="13" spans="1:20" ht="16.5" hidden="1" customHeight="1" thickTop="1" x14ac:dyDescent="0.35">
      <c r="B13" s="219" t="s">
        <v>41</v>
      </c>
      <c r="C13" s="220"/>
      <c r="D13" s="220"/>
      <c r="E13" s="220"/>
      <c r="F13" s="221"/>
      <c r="G13" s="212" t="s">
        <v>3</v>
      </c>
      <c r="H13" s="212"/>
      <c r="I13" s="212"/>
      <c r="J13" s="212"/>
      <c r="K13" s="212"/>
      <c r="L13" s="99" t="s">
        <v>28</v>
      </c>
      <c r="M13" s="100" t="s">
        <v>14</v>
      </c>
      <c r="N13" s="155"/>
      <c r="O13" s="161"/>
      <c r="P13" s="161"/>
      <c r="Q13" s="161"/>
      <c r="R13" s="161"/>
      <c r="S13" s="161"/>
      <c r="T13" s="155"/>
    </row>
    <row r="14" spans="1:20" ht="16.5" hidden="1" customHeight="1" x14ac:dyDescent="0.25">
      <c r="B14" s="67" t="s">
        <v>31</v>
      </c>
      <c r="C14" s="61" t="s">
        <v>37</v>
      </c>
      <c r="D14" s="59">
        <v>65</v>
      </c>
      <c r="E14" s="60">
        <v>2000</v>
      </c>
      <c r="F14" s="62">
        <f>10^(0.794358141*((LOG((D14/174.393)/LOG(10))*(LOG((D14/174.393)/LOG(10))))))</f>
        <v>1.3993703097388377</v>
      </c>
      <c r="G14" s="83">
        <v>-100</v>
      </c>
      <c r="H14" s="84">
        <v>100</v>
      </c>
      <c r="I14" s="83">
        <v>-107</v>
      </c>
      <c r="J14" s="105">
        <v>0</v>
      </c>
      <c r="K14" s="81">
        <f>IF(MAX(G14:J14)&lt;0,0,MAX(G14:J14))</f>
        <v>100</v>
      </c>
      <c r="L14" s="62">
        <f>K14*F14</f>
        <v>139.93703097388376</v>
      </c>
      <c r="M14" s="82">
        <f>RANK(L14,L14:L16,0)</f>
        <v>1</v>
      </c>
      <c r="N14" s="155"/>
      <c r="O14" s="161"/>
      <c r="P14" s="161"/>
      <c r="Q14" s="161"/>
      <c r="R14" s="161"/>
      <c r="S14" s="161"/>
      <c r="T14" s="155"/>
    </row>
    <row r="15" spans="1:20" ht="16.5" hidden="1" customHeight="1" x14ac:dyDescent="0.25">
      <c r="B15" s="67" t="s">
        <v>30</v>
      </c>
      <c r="C15" s="63" t="s">
        <v>38</v>
      </c>
      <c r="D15" s="59">
        <v>54.8</v>
      </c>
      <c r="E15" s="60">
        <v>2000</v>
      </c>
      <c r="F15" s="62">
        <f>10^(0.794358141*((LOG((D15/174.393)/LOG(10))*(LOG((D15/174.393)/LOG(10))))))</f>
        <v>1.5877379360557771</v>
      </c>
      <c r="G15" s="79">
        <v>74</v>
      </c>
      <c r="H15" s="79">
        <v>77</v>
      </c>
      <c r="I15" s="83">
        <v>79</v>
      </c>
      <c r="J15" s="105">
        <v>0</v>
      </c>
      <c r="K15" s="81">
        <f>IF(MAX(G15:J15)&lt;0,0,MAX(G15:J15))</f>
        <v>79</v>
      </c>
      <c r="L15" s="62">
        <f>K15*F15</f>
        <v>125.43129694840638</v>
      </c>
      <c r="M15" s="82">
        <f>RANK(L15,L14:L16,0)</f>
        <v>2</v>
      </c>
      <c r="N15" s="155"/>
      <c r="O15" s="161"/>
      <c r="P15" s="161"/>
      <c r="Q15" s="161"/>
      <c r="R15" s="161"/>
      <c r="S15" s="161"/>
      <c r="T15" s="155"/>
    </row>
    <row r="16" spans="1:20" ht="16.5" hidden="1" customHeight="1" thickBot="1" x14ac:dyDescent="0.3">
      <c r="B16" s="144" t="s">
        <v>29</v>
      </c>
      <c r="C16" s="145" t="s">
        <v>32</v>
      </c>
      <c r="D16" s="146">
        <v>52.1</v>
      </c>
      <c r="E16" s="147">
        <v>2001</v>
      </c>
      <c r="F16" s="148">
        <f>10^(0.794358141*((LOG((D16/174.393)/LOG(10))*(LOG((D16/174.393)/LOG(10))))))</f>
        <v>1.6545792753438815</v>
      </c>
      <c r="G16" s="149">
        <v>70</v>
      </c>
      <c r="H16" s="150">
        <v>75</v>
      </c>
      <c r="I16" s="151">
        <v>-77</v>
      </c>
      <c r="J16" s="152">
        <v>0</v>
      </c>
      <c r="K16" s="153">
        <f>IF(MAX(G16:J16)&lt;0,0,MAX(G16:J16))</f>
        <v>75</v>
      </c>
      <c r="L16" s="148">
        <f>K16*F16</f>
        <v>124.09344565079111</v>
      </c>
      <c r="M16" s="154">
        <f>RANK(L16,L14:L16,0)</f>
        <v>3</v>
      </c>
      <c r="N16" s="155"/>
      <c r="O16" s="161"/>
      <c r="P16" s="161"/>
      <c r="Q16" s="161"/>
      <c r="R16" s="161"/>
      <c r="S16" s="161"/>
      <c r="T16" s="155"/>
    </row>
    <row r="17" spans="1:20" ht="16.5" customHeight="1" thickBot="1" x14ac:dyDescent="0.3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60"/>
      <c r="O17" s="161"/>
      <c r="P17" s="161"/>
      <c r="Q17" s="161"/>
      <c r="R17" s="161"/>
      <c r="S17" s="161"/>
      <c r="T17" s="155"/>
    </row>
    <row r="18" spans="1:20" ht="16.5" customHeight="1" thickTop="1" thickBot="1" x14ac:dyDescent="0.4">
      <c r="A18" s="217"/>
      <c r="B18" s="222"/>
      <c r="C18" s="223"/>
      <c r="D18" s="223"/>
      <c r="E18" s="223"/>
      <c r="F18" s="223"/>
      <c r="G18" s="224" t="s">
        <v>3</v>
      </c>
      <c r="H18" s="224"/>
      <c r="I18" s="224"/>
      <c r="J18" s="224"/>
      <c r="K18" s="224"/>
      <c r="L18" s="142" t="s">
        <v>28</v>
      </c>
      <c r="M18" s="143" t="s">
        <v>14</v>
      </c>
      <c r="N18" s="155"/>
      <c r="O18" s="225"/>
      <c r="P18" s="225"/>
      <c r="Q18" s="225"/>
      <c r="R18" s="225"/>
      <c r="S18" s="161"/>
      <c r="T18" s="155"/>
    </row>
    <row r="19" spans="1:20" ht="16.5" customHeight="1" x14ac:dyDescent="0.25">
      <c r="A19" s="217"/>
      <c r="B19" s="242" t="s">
        <v>84</v>
      </c>
      <c r="C19" s="251" t="s">
        <v>85</v>
      </c>
      <c r="D19" s="119">
        <v>77.400000000000006</v>
      </c>
      <c r="E19" s="243">
        <v>1998</v>
      </c>
      <c r="F19" s="121">
        <f>10^(0.75194503*((LOG((D19/175.508)/LOG(10))*(LOG((D19/175.508)/LOG(10))))))</f>
        <v>1.2446891948537164</v>
      </c>
      <c r="G19" s="197">
        <v>150</v>
      </c>
      <c r="H19" s="181">
        <v>155</v>
      </c>
      <c r="I19" s="199">
        <v>-160</v>
      </c>
      <c r="J19" s="182">
        <v>-160</v>
      </c>
      <c r="K19" s="183">
        <f>IF(MAX(G19:J19)&lt;0,0,MAX(G19:J19))</f>
        <v>155</v>
      </c>
      <c r="L19" s="127">
        <f>K19*F19</f>
        <v>192.92682520232606</v>
      </c>
      <c r="M19" s="82">
        <f>RANK(L19,$L$19:$L$48,0)</f>
        <v>1</v>
      </c>
      <c r="N19" s="155"/>
      <c r="O19" s="225"/>
      <c r="P19" s="225"/>
      <c r="Q19" s="225"/>
      <c r="R19" s="225"/>
      <c r="S19" s="161"/>
      <c r="T19" s="155"/>
    </row>
    <row r="20" spans="1:20" ht="16.5" customHeight="1" x14ac:dyDescent="0.25">
      <c r="A20" s="217"/>
      <c r="B20" s="141" t="s">
        <v>89</v>
      </c>
      <c r="C20" s="109" t="s">
        <v>32</v>
      </c>
      <c r="D20" s="117">
        <v>84.9</v>
      </c>
      <c r="E20" s="115">
        <v>1997</v>
      </c>
      <c r="F20" s="97">
        <f>10^(0.75194503*((LOG((D20/175.508)/LOG(10))*(LOG((D20/175.508)/LOG(10))))))</f>
        <v>1.1879447600365036</v>
      </c>
      <c r="G20" s="133">
        <v>147</v>
      </c>
      <c r="H20" s="107">
        <v>155</v>
      </c>
      <c r="I20" s="106">
        <v>160</v>
      </c>
      <c r="J20" s="125">
        <v>-163</v>
      </c>
      <c r="K20" s="81">
        <f>IF(MAX(G20:J20)&lt;0,0,MAX(G20:J20))</f>
        <v>160</v>
      </c>
      <c r="L20" s="128">
        <f>K20*F20</f>
        <v>190.07116160584059</v>
      </c>
      <c r="M20" s="82">
        <f>RANK(L20,$L$19:$L$48,0)</f>
        <v>2</v>
      </c>
      <c r="N20" s="155"/>
      <c r="O20" s="225"/>
      <c r="P20" s="225"/>
      <c r="Q20" s="225"/>
      <c r="R20" s="225"/>
      <c r="S20" s="161"/>
      <c r="T20" s="155"/>
    </row>
    <row r="21" spans="1:20" ht="16.5" customHeight="1" x14ac:dyDescent="0.25">
      <c r="A21" s="217"/>
      <c r="B21" s="138" t="s">
        <v>33</v>
      </c>
      <c r="C21" s="109" t="s">
        <v>32</v>
      </c>
      <c r="D21" s="117">
        <v>76.5</v>
      </c>
      <c r="E21" s="120">
        <v>2002</v>
      </c>
      <c r="F21" s="128">
        <f>10^(0.75194503*((LOG((D21/175.508)/LOG(10))*(LOG((D21/175.508)/LOG(10))))))</f>
        <v>1.2525539181414624</v>
      </c>
      <c r="G21" s="187">
        <v>99</v>
      </c>
      <c r="H21" s="188">
        <v>104</v>
      </c>
      <c r="I21" s="188">
        <v>107</v>
      </c>
      <c r="J21" s="126" t="s">
        <v>92</v>
      </c>
      <c r="K21" s="81">
        <f>IF(MAX(G21:J21)&lt;0,0,MAX(G21:J21))</f>
        <v>107</v>
      </c>
      <c r="L21" s="128">
        <f>K21*F21</f>
        <v>134.02326924113649</v>
      </c>
      <c r="M21" s="82">
        <f>RANK(L21,$L$19:$L$48,0)</f>
        <v>3</v>
      </c>
      <c r="N21" s="155"/>
      <c r="O21" s="225"/>
      <c r="P21" s="225"/>
      <c r="Q21" s="225"/>
      <c r="R21" s="225"/>
      <c r="S21" s="161"/>
      <c r="T21" s="155"/>
    </row>
    <row r="22" spans="1:20" ht="16.5" customHeight="1" x14ac:dyDescent="0.25">
      <c r="A22" s="217"/>
      <c r="B22" s="138" t="s">
        <v>79</v>
      </c>
      <c r="C22" s="109" t="s">
        <v>48</v>
      </c>
      <c r="D22" s="117">
        <v>69.8</v>
      </c>
      <c r="E22" s="120">
        <v>1998</v>
      </c>
      <c r="F22" s="128">
        <f>10^(0.75194503*((LOG((D22/175.508)/LOG(10))*(LOG((D22/175.508)/LOG(10))))))</f>
        <v>1.3200091301642007</v>
      </c>
      <c r="G22" s="122">
        <v>97</v>
      </c>
      <c r="H22" s="130">
        <v>-101</v>
      </c>
      <c r="I22" s="130">
        <v>101</v>
      </c>
      <c r="J22" s="126">
        <v>-104</v>
      </c>
      <c r="K22" s="81">
        <f>IF(MAX(G22:J22)&lt;0,0,MAX(G22:J22))</f>
        <v>101</v>
      </c>
      <c r="L22" s="128">
        <f>K22*F22</f>
        <v>133.32092214658428</v>
      </c>
      <c r="M22" s="82">
        <f>RANK(L22,$L$19:$L$48,0)</f>
        <v>4</v>
      </c>
      <c r="N22" s="155"/>
      <c r="O22" s="225"/>
      <c r="P22" s="225"/>
      <c r="Q22" s="225"/>
      <c r="R22" s="225"/>
      <c r="S22" s="161"/>
      <c r="T22" s="155"/>
    </row>
    <row r="23" spans="1:20" ht="16.5" customHeight="1" x14ac:dyDescent="0.25">
      <c r="A23" s="217"/>
      <c r="B23" s="138" t="s">
        <v>96</v>
      </c>
      <c r="C23" s="109" t="s">
        <v>97</v>
      </c>
      <c r="D23" s="208">
        <v>80</v>
      </c>
      <c r="E23" s="120">
        <v>2002</v>
      </c>
      <c r="F23" s="128">
        <f>10^(0.75194503*((LOG((D23/175.508)/LOG(10))*(LOG((D23/175.508)/LOG(10))))))</f>
        <v>1.2233284377549736</v>
      </c>
      <c r="G23" s="193">
        <v>105</v>
      </c>
      <c r="H23" s="188">
        <v>-110</v>
      </c>
      <c r="I23" s="188">
        <v>-110</v>
      </c>
      <c r="J23" s="126" t="s">
        <v>92</v>
      </c>
      <c r="K23" s="81">
        <f>IF(MAX(G23:J23)&lt;0,0,MAX(G23:J23))</f>
        <v>105</v>
      </c>
      <c r="L23" s="128">
        <f>K23*F23</f>
        <v>128.44948596427221</v>
      </c>
      <c r="M23" s="82">
        <f>RANK(L23,$L$19:$L$48,0)</f>
        <v>5</v>
      </c>
      <c r="N23" s="155"/>
      <c r="O23" s="225"/>
      <c r="P23" s="225"/>
      <c r="Q23" s="225"/>
      <c r="R23" s="225"/>
      <c r="S23" s="161"/>
      <c r="T23" s="155"/>
    </row>
    <row r="24" spans="1:20" ht="16.5" customHeight="1" x14ac:dyDescent="0.25">
      <c r="A24" s="217"/>
      <c r="B24" s="138" t="s">
        <v>94</v>
      </c>
      <c r="C24" s="108" t="s">
        <v>97</v>
      </c>
      <c r="D24" s="208">
        <v>67.099999999999994</v>
      </c>
      <c r="E24" s="120">
        <v>2004</v>
      </c>
      <c r="F24" s="128">
        <f>10^(0.75194503*((LOG((D24/175.508)/LOG(10))*(LOG((D24/175.508)/LOG(10))))))</f>
        <v>1.3524319889653047</v>
      </c>
      <c r="G24" s="187">
        <v>80</v>
      </c>
      <c r="H24" s="188">
        <v>85</v>
      </c>
      <c r="I24" s="188">
        <v>88</v>
      </c>
      <c r="J24" s="125" t="s">
        <v>92</v>
      </c>
      <c r="K24" s="81">
        <f>IF(MAX(G24:J24)&lt;0,0,MAX(G24:J24))</f>
        <v>88</v>
      </c>
      <c r="L24" s="128">
        <f>K24*F24</f>
        <v>119.01401502894682</v>
      </c>
      <c r="M24" s="82">
        <f>RANK(L24,$L$19:$L$48,0)</f>
        <v>6</v>
      </c>
      <c r="N24" s="155"/>
      <c r="O24" s="225"/>
      <c r="P24" s="225"/>
      <c r="Q24" s="225"/>
      <c r="R24" s="225"/>
      <c r="S24" s="158"/>
      <c r="T24" s="155"/>
    </row>
    <row r="25" spans="1:20" ht="16.5" customHeight="1" x14ac:dyDescent="0.25">
      <c r="A25" s="217"/>
      <c r="B25" s="139" t="s">
        <v>61</v>
      </c>
      <c r="C25" s="108" t="s">
        <v>50</v>
      </c>
      <c r="D25" s="117">
        <v>83.4</v>
      </c>
      <c r="E25" s="114">
        <v>1999</v>
      </c>
      <c r="F25" s="128">
        <f>10^(0.75194503*((LOG((D25/175.508)/LOG(10))*(LOG((D25/175.508)/LOG(10))))))</f>
        <v>1.1981556918647693</v>
      </c>
      <c r="G25" s="123">
        <v>89</v>
      </c>
      <c r="H25" s="130">
        <v>94</v>
      </c>
      <c r="I25" s="131">
        <v>98</v>
      </c>
      <c r="J25" s="126">
        <v>-101</v>
      </c>
      <c r="K25" s="81">
        <f>IF(MAX(G25:J25)&lt;0,0,MAX(G25:J25))</f>
        <v>98</v>
      </c>
      <c r="L25" s="128">
        <f>K25*F25</f>
        <v>117.4192578027474</v>
      </c>
      <c r="M25" s="82">
        <f>RANK(L25,$L$19:$L$48,0)</f>
        <v>7</v>
      </c>
      <c r="N25" s="155"/>
      <c r="O25" s="225"/>
      <c r="P25" s="225"/>
      <c r="Q25" s="225"/>
      <c r="R25" s="225"/>
      <c r="S25" s="155"/>
      <c r="T25" s="155"/>
    </row>
    <row r="26" spans="1:20" ht="15.75" customHeight="1" x14ac:dyDescent="0.25">
      <c r="A26" s="217"/>
      <c r="B26" s="238" t="s">
        <v>59</v>
      </c>
      <c r="C26" s="109" t="s">
        <v>60</v>
      </c>
      <c r="D26" s="117">
        <v>82.7</v>
      </c>
      <c r="E26" s="244">
        <v>2000</v>
      </c>
      <c r="F26" s="128">
        <f>10^(0.75194503*((LOG((D26/175.508)/LOG(10))*(LOG((D26/175.508)/LOG(10))))))</f>
        <v>1.203101263708146</v>
      </c>
      <c r="G26" s="122">
        <v>85</v>
      </c>
      <c r="H26" s="107">
        <v>90</v>
      </c>
      <c r="I26" s="254">
        <v>-95</v>
      </c>
      <c r="J26" s="125">
        <v>-97</v>
      </c>
      <c r="K26" s="81">
        <f>IF(MAX(G26:J26)&lt;0,0,MAX(G26:J26))</f>
        <v>90</v>
      </c>
      <c r="L26" s="128">
        <f>K26*F26</f>
        <v>108.27911373373314</v>
      </c>
      <c r="M26" s="82">
        <f>RANK(L26,$L$19:$L$48,0)</f>
        <v>8</v>
      </c>
      <c r="N26" s="155"/>
      <c r="O26" s="225"/>
      <c r="P26" s="225"/>
      <c r="Q26" s="225"/>
      <c r="R26" s="225"/>
      <c r="S26" s="155"/>
      <c r="T26" s="155"/>
    </row>
    <row r="27" spans="1:20" ht="16.5" customHeight="1" x14ac:dyDescent="0.25">
      <c r="A27" s="217"/>
      <c r="B27" s="206" t="s">
        <v>93</v>
      </c>
      <c r="C27" s="109" t="s">
        <v>97</v>
      </c>
      <c r="D27" s="207">
        <v>73.099999999999994</v>
      </c>
      <c r="E27" s="209">
        <v>2005</v>
      </c>
      <c r="F27" s="128">
        <f>10^(0.75194503*((LOG((D27/175.508)/LOG(10))*(LOG((D27/175.508)/LOG(10))))))</f>
        <v>1.2846885980526455</v>
      </c>
      <c r="G27" s="190">
        <v>70</v>
      </c>
      <c r="H27" s="191">
        <v>74</v>
      </c>
      <c r="I27" s="192">
        <v>77</v>
      </c>
      <c r="J27" s="125" t="s">
        <v>92</v>
      </c>
      <c r="K27" s="81">
        <f>IF(MAX(G27:J27)&lt;0,0,MAX(G27:J27))</f>
        <v>77</v>
      </c>
      <c r="L27" s="128">
        <f>K27*F27</f>
        <v>98.921022050053693</v>
      </c>
      <c r="M27" s="82">
        <f>RANK(L27,$L$19:$L$48,0)</f>
        <v>9</v>
      </c>
      <c r="N27" s="155"/>
      <c r="O27" s="225"/>
      <c r="P27" s="225"/>
      <c r="Q27" s="225"/>
      <c r="R27" s="225"/>
      <c r="S27" s="155"/>
      <c r="T27" s="155"/>
    </row>
    <row r="28" spans="1:20" ht="16.5" customHeight="1" x14ac:dyDescent="0.25">
      <c r="A28" s="217"/>
      <c r="B28" s="138" t="s">
        <v>99</v>
      </c>
      <c r="C28" s="109" t="s">
        <v>50</v>
      </c>
      <c r="D28" s="117">
        <v>84</v>
      </c>
      <c r="E28" s="120">
        <v>2003</v>
      </c>
      <c r="F28" s="128">
        <f>10^(0.75194503*((LOG((D28/175.508)/LOG(10))*(LOG((D28/175.508)/LOG(10))))))</f>
        <v>1.1940091535934401</v>
      </c>
      <c r="G28" s="187">
        <v>73</v>
      </c>
      <c r="H28" s="191">
        <v>77</v>
      </c>
      <c r="I28" s="252">
        <v>81</v>
      </c>
      <c r="J28" s="126" t="s">
        <v>92</v>
      </c>
      <c r="K28" s="81">
        <f>IF(MAX(G28:J28)&lt;0,0,MAX(G28:J28))</f>
        <v>81</v>
      </c>
      <c r="L28" s="128">
        <f>K28*F28</f>
        <v>96.714741441068639</v>
      </c>
      <c r="M28" s="82">
        <f>RANK(L28,$L$19:$L$48,0)</f>
        <v>10</v>
      </c>
      <c r="N28" s="155"/>
      <c r="O28" s="225"/>
      <c r="P28" s="225"/>
      <c r="Q28" s="225"/>
      <c r="R28" s="225"/>
      <c r="S28" s="155"/>
      <c r="T28" s="155"/>
    </row>
    <row r="29" spans="1:20" ht="16.5" customHeight="1" x14ac:dyDescent="0.25">
      <c r="A29" s="217"/>
      <c r="B29" s="95" t="s">
        <v>62</v>
      </c>
      <c r="C29" s="109" t="s">
        <v>50</v>
      </c>
      <c r="D29" s="117">
        <v>78.400000000000006</v>
      </c>
      <c r="E29" s="114">
        <v>2000</v>
      </c>
      <c r="F29" s="128">
        <f>10^(0.75194503*((LOG((D29/175.508)/LOG(10))*(LOG((D29/175.508)/LOG(10))))))</f>
        <v>1.2362411313282118</v>
      </c>
      <c r="G29" s="123">
        <v>65</v>
      </c>
      <c r="H29" s="130">
        <v>70</v>
      </c>
      <c r="I29" s="253">
        <v>73</v>
      </c>
      <c r="J29" s="126">
        <v>75</v>
      </c>
      <c r="K29" s="81">
        <f>IF(MAX(G29:J29)&lt;0,0,MAX(G29:J29))</f>
        <v>75</v>
      </c>
      <c r="L29" s="128">
        <f>K29*F29</f>
        <v>92.718084849615877</v>
      </c>
      <c r="M29" s="82">
        <f>RANK(L29,$L$19:$L$48,0)</f>
        <v>11</v>
      </c>
      <c r="N29" s="155"/>
      <c r="O29" s="168"/>
      <c r="P29" s="168"/>
      <c r="Q29" s="168"/>
      <c r="R29" s="168"/>
      <c r="S29" s="155"/>
      <c r="T29" s="155"/>
    </row>
    <row r="30" spans="1:20" ht="16.5" customHeight="1" x14ac:dyDescent="0.25">
      <c r="A30" s="217"/>
      <c r="B30" s="140" t="s">
        <v>64</v>
      </c>
      <c r="C30" s="109" t="s">
        <v>52</v>
      </c>
      <c r="D30" s="117">
        <v>64.7</v>
      </c>
      <c r="E30" s="120">
        <v>2000</v>
      </c>
      <c r="F30" s="128">
        <f>10^(0.75194503*((LOG((D30/175.508)/LOG(10))*(LOG((D30/175.508)/LOG(10))))))</f>
        <v>1.3843223047160491</v>
      </c>
      <c r="G30" s="129">
        <v>60</v>
      </c>
      <c r="H30" s="134">
        <v>63</v>
      </c>
      <c r="I30" s="255">
        <v>65</v>
      </c>
      <c r="J30" s="126">
        <v>-70</v>
      </c>
      <c r="K30" s="81">
        <f>IF(MAX(G30:J30)&lt;0,0,MAX(G30:J30))</f>
        <v>65</v>
      </c>
      <c r="L30" s="128">
        <f>K30*F30</f>
        <v>89.980949806543194</v>
      </c>
      <c r="M30" s="82">
        <f>RANK(L30,$L$19:$L$48,0)</f>
        <v>12</v>
      </c>
      <c r="N30" s="155"/>
      <c r="O30" s="168"/>
      <c r="P30" s="168"/>
      <c r="Q30" s="168"/>
      <c r="R30" s="168"/>
      <c r="S30" s="155"/>
      <c r="T30" s="155"/>
    </row>
    <row r="31" spans="1:20" ht="16.5" customHeight="1" x14ac:dyDescent="0.25">
      <c r="A31" s="217"/>
      <c r="B31" s="138" t="s">
        <v>95</v>
      </c>
      <c r="C31" s="109" t="s">
        <v>98</v>
      </c>
      <c r="D31" s="208">
        <v>90.3</v>
      </c>
      <c r="E31" s="120">
        <v>2003</v>
      </c>
      <c r="F31" s="128">
        <f>10^(0.75194503*((LOG((D31/175.508)/LOG(10))*(LOG((D31/175.508)/LOG(10))))))</f>
        <v>1.1551368811105307</v>
      </c>
      <c r="G31" s="187">
        <v>70</v>
      </c>
      <c r="H31" s="188">
        <v>73</v>
      </c>
      <c r="I31" s="189">
        <v>76</v>
      </c>
      <c r="J31" s="126" t="s">
        <v>92</v>
      </c>
      <c r="K31" s="81">
        <f>IF(MAX(G31:J31)&lt;0,0,MAX(G31:J31))</f>
        <v>76</v>
      </c>
      <c r="L31" s="128">
        <f>K31*F31</f>
        <v>87.790402964400329</v>
      </c>
      <c r="M31" s="82">
        <f>RANK(L31,$L$19:$L$48,0)</f>
        <v>13</v>
      </c>
      <c r="N31" s="155"/>
      <c r="O31" s="168"/>
      <c r="P31" s="168"/>
      <c r="Q31" s="168"/>
      <c r="R31" s="168"/>
      <c r="S31" s="155"/>
      <c r="T31" s="155"/>
    </row>
    <row r="32" spans="1:20" ht="16.5" customHeight="1" x14ac:dyDescent="0.25">
      <c r="A32" s="217"/>
      <c r="B32" s="139"/>
      <c r="C32" s="108"/>
      <c r="D32" s="117">
        <v>33</v>
      </c>
      <c r="E32" s="114"/>
      <c r="F32" s="97">
        <f>10^(0.75194503*((LOG((D32/175.508)/LOG(10))*(LOG((D32/175.508)/LOG(10))))))</f>
        <v>2.489403314746601</v>
      </c>
      <c r="G32" s="123"/>
      <c r="H32" s="107"/>
      <c r="I32" s="107"/>
      <c r="J32" s="125"/>
      <c r="K32" s="81">
        <f>IF(MAX(G32:J32)&lt;0,0,MAX(G32:J32))</f>
        <v>0</v>
      </c>
      <c r="L32" s="128">
        <f>K32*F32</f>
        <v>0</v>
      </c>
      <c r="M32" s="82">
        <f>RANK(L32,$L$19:$L$48,0)</f>
        <v>14</v>
      </c>
      <c r="N32" s="155"/>
      <c r="O32" s="215"/>
      <c r="P32" s="215"/>
      <c r="Q32" s="215"/>
      <c r="R32" s="215"/>
      <c r="S32" s="155"/>
      <c r="T32" s="155"/>
    </row>
    <row r="33" spans="1:20" ht="16.5" customHeight="1" x14ac:dyDescent="0.25">
      <c r="A33" s="217"/>
      <c r="B33" s="140"/>
      <c r="C33" s="109"/>
      <c r="D33" s="117">
        <v>33</v>
      </c>
      <c r="E33" s="120"/>
      <c r="F33" s="97">
        <f t="shared" ref="F26:F48" si="0">10^(0.75194503*((LOG((D33/175.508)/LOG(10))*(LOG((D33/175.508)/LOG(10))))))</f>
        <v>2.489403314746601</v>
      </c>
      <c r="G33" s="133"/>
      <c r="H33" s="134"/>
      <c r="I33" s="134"/>
      <c r="J33" s="126"/>
      <c r="K33" s="81">
        <f t="shared" ref="K19:K48" si="1">IF(MAX(G33:J33)&lt;0,0,MAX(G33:J33))</f>
        <v>0</v>
      </c>
      <c r="L33" s="128">
        <f t="shared" ref="L19:L48" si="2">K33*F33</f>
        <v>0</v>
      </c>
      <c r="M33" s="82">
        <f t="shared" ref="M20:M48" si="3">RANK(L33,$L$19:$L$48,0)</f>
        <v>14</v>
      </c>
      <c r="N33" s="155"/>
      <c r="O33" s="215"/>
      <c r="P33" s="215"/>
      <c r="Q33" s="215"/>
      <c r="R33" s="215"/>
      <c r="S33" s="155"/>
      <c r="T33" s="155"/>
    </row>
    <row r="34" spans="1:20" ht="16.5" customHeight="1" x14ac:dyDescent="0.25">
      <c r="A34" s="217"/>
      <c r="B34" s="140"/>
      <c r="C34" s="109"/>
      <c r="D34" s="117">
        <v>33</v>
      </c>
      <c r="E34" s="120"/>
      <c r="F34" s="97">
        <f t="shared" si="0"/>
        <v>2.489403314746601</v>
      </c>
      <c r="G34" s="135"/>
      <c r="H34" s="131"/>
      <c r="I34" s="136"/>
      <c r="J34" s="126"/>
      <c r="K34" s="81">
        <f t="shared" si="1"/>
        <v>0</v>
      </c>
      <c r="L34" s="128">
        <f t="shared" si="2"/>
        <v>0</v>
      </c>
      <c r="M34" s="82">
        <f t="shared" si="3"/>
        <v>14</v>
      </c>
      <c r="N34" s="155"/>
      <c r="O34" s="215"/>
      <c r="P34" s="215"/>
      <c r="Q34" s="215"/>
      <c r="R34" s="215"/>
      <c r="S34" s="155"/>
      <c r="T34" s="155"/>
    </row>
    <row r="35" spans="1:20" ht="16.5" customHeight="1" x14ac:dyDescent="0.25">
      <c r="A35" s="217"/>
      <c r="B35" s="140"/>
      <c r="C35" s="109"/>
      <c r="D35" s="117">
        <v>33</v>
      </c>
      <c r="E35" s="120"/>
      <c r="F35" s="97">
        <f t="shared" si="0"/>
        <v>2.489403314746601</v>
      </c>
      <c r="G35" s="129"/>
      <c r="H35" s="130"/>
      <c r="I35" s="130"/>
      <c r="J35" s="126"/>
      <c r="K35" s="81">
        <f t="shared" si="1"/>
        <v>0</v>
      </c>
      <c r="L35" s="128">
        <f t="shared" si="2"/>
        <v>0</v>
      </c>
      <c r="M35" s="82">
        <f t="shared" si="3"/>
        <v>14</v>
      </c>
      <c r="N35" s="155"/>
      <c r="O35" s="215"/>
      <c r="P35" s="215"/>
      <c r="Q35" s="215"/>
      <c r="R35" s="215"/>
      <c r="S35" s="155"/>
      <c r="T35" s="155"/>
    </row>
    <row r="36" spans="1:20" ht="16.5" customHeight="1" x14ac:dyDescent="0.25">
      <c r="A36" s="217"/>
      <c r="B36" s="140"/>
      <c r="C36" s="109"/>
      <c r="D36" s="117">
        <v>33</v>
      </c>
      <c r="E36" s="120"/>
      <c r="F36" s="97">
        <f t="shared" si="0"/>
        <v>2.489403314746601</v>
      </c>
      <c r="G36" s="129"/>
      <c r="H36" s="130"/>
      <c r="I36" s="131"/>
      <c r="J36" s="126"/>
      <c r="K36" s="81">
        <f t="shared" si="1"/>
        <v>0</v>
      </c>
      <c r="L36" s="128">
        <f t="shared" si="2"/>
        <v>0</v>
      </c>
      <c r="M36" s="82">
        <f t="shared" si="3"/>
        <v>14</v>
      </c>
      <c r="N36" s="155"/>
      <c r="O36" s="215"/>
      <c r="P36" s="215"/>
      <c r="Q36" s="215"/>
      <c r="R36" s="215"/>
      <c r="S36" s="155"/>
      <c r="T36" s="155"/>
    </row>
    <row r="37" spans="1:20" ht="16.5" customHeight="1" x14ac:dyDescent="0.25">
      <c r="A37" s="217"/>
      <c r="B37" s="140"/>
      <c r="C37" s="109"/>
      <c r="D37" s="117">
        <v>33</v>
      </c>
      <c r="E37" s="120"/>
      <c r="F37" s="97">
        <f t="shared" si="0"/>
        <v>2.489403314746601</v>
      </c>
      <c r="G37" s="129"/>
      <c r="H37" s="130"/>
      <c r="I37" s="131"/>
      <c r="J37" s="126"/>
      <c r="K37" s="81">
        <f t="shared" si="1"/>
        <v>0</v>
      </c>
      <c r="L37" s="128">
        <f t="shared" si="2"/>
        <v>0</v>
      </c>
      <c r="M37" s="82">
        <f t="shared" si="3"/>
        <v>14</v>
      </c>
      <c r="N37" s="155"/>
      <c r="O37" s="215"/>
      <c r="P37" s="215"/>
      <c r="Q37" s="215"/>
      <c r="R37" s="215"/>
      <c r="S37" s="155"/>
      <c r="T37" s="155"/>
    </row>
    <row r="38" spans="1:20" ht="16.5" customHeight="1" x14ac:dyDescent="0.25">
      <c r="A38" s="217"/>
      <c r="B38" s="95"/>
      <c r="C38" s="109"/>
      <c r="D38" s="117">
        <v>33</v>
      </c>
      <c r="E38" s="96"/>
      <c r="F38" s="97">
        <f t="shared" si="0"/>
        <v>2.489403314746601</v>
      </c>
      <c r="G38" s="129"/>
      <c r="H38" s="130"/>
      <c r="I38" s="132"/>
      <c r="J38" s="126"/>
      <c r="K38" s="81">
        <f t="shared" si="1"/>
        <v>0</v>
      </c>
      <c r="L38" s="128">
        <f t="shared" si="2"/>
        <v>0</v>
      </c>
      <c r="M38" s="82">
        <f t="shared" si="3"/>
        <v>14</v>
      </c>
      <c r="N38" s="155"/>
      <c r="O38" s="215"/>
      <c r="P38" s="215"/>
      <c r="Q38" s="215"/>
      <c r="R38" s="215"/>
      <c r="S38" s="155"/>
      <c r="T38" s="155"/>
    </row>
    <row r="39" spans="1:20" ht="16.5" customHeight="1" x14ac:dyDescent="0.25">
      <c r="A39" s="217"/>
      <c r="B39" s="141"/>
      <c r="C39" s="108"/>
      <c r="D39" s="117">
        <v>33</v>
      </c>
      <c r="E39" s="115"/>
      <c r="F39" s="97">
        <f t="shared" si="0"/>
        <v>2.489403314746601</v>
      </c>
      <c r="G39" s="123"/>
      <c r="H39" s="107"/>
      <c r="I39" s="116"/>
      <c r="J39" s="125"/>
      <c r="K39" s="81">
        <f t="shared" si="1"/>
        <v>0</v>
      </c>
      <c r="L39" s="128">
        <f t="shared" si="2"/>
        <v>0</v>
      </c>
      <c r="M39" s="82">
        <f t="shared" si="3"/>
        <v>14</v>
      </c>
      <c r="N39" s="155"/>
      <c r="O39" s="215"/>
      <c r="P39" s="215"/>
      <c r="Q39" s="215"/>
      <c r="R39" s="215"/>
      <c r="S39" s="155"/>
      <c r="T39" s="155"/>
    </row>
    <row r="40" spans="1:20" ht="16.5" customHeight="1" x14ac:dyDescent="0.25">
      <c r="A40" s="217"/>
      <c r="B40" s="141"/>
      <c r="C40" s="109"/>
      <c r="D40" s="117">
        <v>33</v>
      </c>
      <c r="E40" s="115"/>
      <c r="F40" s="97">
        <f t="shared" si="0"/>
        <v>2.489403314746601</v>
      </c>
      <c r="G40" s="133"/>
      <c r="H40" s="134"/>
      <c r="I40" s="137"/>
      <c r="J40" s="126"/>
      <c r="K40" s="81">
        <f t="shared" si="1"/>
        <v>0</v>
      </c>
      <c r="L40" s="128">
        <f t="shared" si="2"/>
        <v>0</v>
      </c>
      <c r="M40" s="82">
        <f t="shared" si="3"/>
        <v>14</v>
      </c>
      <c r="N40" s="155"/>
      <c r="O40" s="215"/>
      <c r="P40" s="215"/>
      <c r="Q40" s="215"/>
      <c r="R40" s="215"/>
      <c r="S40" s="155"/>
      <c r="T40" s="155"/>
    </row>
    <row r="41" spans="1:20" ht="16.5" customHeight="1" x14ac:dyDescent="0.25">
      <c r="A41" s="217"/>
      <c r="B41" s="141"/>
      <c r="C41" s="108"/>
      <c r="D41" s="117">
        <v>33</v>
      </c>
      <c r="E41" s="115"/>
      <c r="F41" s="97">
        <f t="shared" si="0"/>
        <v>2.489403314746601</v>
      </c>
      <c r="G41" s="123"/>
      <c r="H41" s="107"/>
      <c r="I41" s="106"/>
      <c r="J41" s="125"/>
      <c r="K41" s="81">
        <f t="shared" si="1"/>
        <v>0</v>
      </c>
      <c r="L41" s="128">
        <f t="shared" si="2"/>
        <v>0</v>
      </c>
      <c r="M41" s="82">
        <f t="shared" si="3"/>
        <v>14</v>
      </c>
      <c r="N41" s="155"/>
      <c r="O41" s="215"/>
      <c r="P41" s="215"/>
      <c r="Q41" s="215"/>
      <c r="R41" s="215"/>
      <c r="S41" s="155"/>
      <c r="T41" s="155"/>
    </row>
    <row r="42" spans="1:20" ht="16.5" customHeight="1" x14ac:dyDescent="0.25">
      <c r="A42" s="217"/>
      <c r="B42" s="141"/>
      <c r="C42" s="109"/>
      <c r="D42" s="117">
        <v>33</v>
      </c>
      <c r="E42" s="115"/>
      <c r="F42" s="97">
        <f t="shared" si="0"/>
        <v>2.489403314746601</v>
      </c>
      <c r="G42" s="133"/>
      <c r="H42" s="134"/>
      <c r="I42" s="106"/>
      <c r="J42" s="126"/>
      <c r="K42" s="81">
        <f t="shared" si="1"/>
        <v>0</v>
      </c>
      <c r="L42" s="128">
        <f t="shared" si="2"/>
        <v>0</v>
      </c>
      <c r="M42" s="82">
        <f t="shared" si="3"/>
        <v>14</v>
      </c>
      <c r="N42" s="155"/>
      <c r="O42" s="215"/>
      <c r="P42" s="215"/>
      <c r="Q42" s="215"/>
      <c r="R42" s="215"/>
      <c r="S42" s="155"/>
      <c r="T42" s="155"/>
    </row>
    <row r="43" spans="1:20" ht="16.5" customHeight="1" x14ac:dyDescent="0.25">
      <c r="A43" s="217"/>
      <c r="B43" s="141"/>
      <c r="C43" s="108"/>
      <c r="D43" s="117">
        <v>33</v>
      </c>
      <c r="E43" s="115"/>
      <c r="F43" s="97">
        <f t="shared" si="0"/>
        <v>2.489403314746601</v>
      </c>
      <c r="G43" s="123"/>
      <c r="H43" s="107"/>
      <c r="I43" s="107"/>
      <c r="J43" s="125"/>
      <c r="K43" s="81">
        <f t="shared" si="1"/>
        <v>0</v>
      </c>
      <c r="L43" s="128">
        <f t="shared" si="2"/>
        <v>0</v>
      </c>
      <c r="M43" s="82">
        <f t="shared" si="3"/>
        <v>14</v>
      </c>
      <c r="N43" s="155"/>
      <c r="O43" s="162"/>
      <c r="P43" s="163"/>
      <c r="Q43" s="164"/>
      <c r="R43" s="155"/>
      <c r="S43" s="155"/>
      <c r="T43" s="155"/>
    </row>
    <row r="44" spans="1:20" ht="16.5" customHeight="1" x14ac:dyDescent="0.25">
      <c r="A44" s="217"/>
      <c r="B44" s="141"/>
      <c r="C44" s="109"/>
      <c r="D44" s="117">
        <v>33</v>
      </c>
      <c r="E44" s="115"/>
      <c r="F44" s="97">
        <f t="shared" si="0"/>
        <v>2.489403314746601</v>
      </c>
      <c r="G44" s="133"/>
      <c r="H44" s="134"/>
      <c r="I44" s="134"/>
      <c r="J44" s="126"/>
      <c r="K44" s="81">
        <f t="shared" si="1"/>
        <v>0</v>
      </c>
      <c r="L44" s="128">
        <f t="shared" si="2"/>
        <v>0</v>
      </c>
      <c r="M44" s="82">
        <f t="shared" si="3"/>
        <v>14</v>
      </c>
      <c r="N44" s="155"/>
      <c r="O44" s="162"/>
      <c r="P44" s="163"/>
      <c r="Q44" s="164"/>
      <c r="R44" s="155"/>
      <c r="S44" s="155"/>
      <c r="T44" s="155"/>
    </row>
    <row r="45" spans="1:20" ht="16.5" customHeight="1" x14ac:dyDescent="0.25">
      <c r="A45" s="217"/>
      <c r="B45" s="140"/>
      <c r="C45" s="109"/>
      <c r="D45" s="117">
        <v>33</v>
      </c>
      <c r="E45" s="120"/>
      <c r="F45" s="97">
        <f t="shared" si="0"/>
        <v>2.489403314746601</v>
      </c>
      <c r="G45" s="129"/>
      <c r="H45" s="130"/>
      <c r="I45" s="130"/>
      <c r="J45" s="126"/>
      <c r="K45" s="81">
        <f t="shared" si="1"/>
        <v>0</v>
      </c>
      <c r="L45" s="128">
        <f t="shared" si="2"/>
        <v>0</v>
      </c>
      <c r="M45" s="82">
        <f t="shared" si="3"/>
        <v>14</v>
      </c>
      <c r="N45" s="155"/>
      <c r="O45" s="162"/>
      <c r="P45" s="163"/>
      <c r="Q45" s="164"/>
      <c r="R45" s="155"/>
      <c r="S45" s="155"/>
      <c r="T45" s="155"/>
    </row>
    <row r="46" spans="1:20" ht="16.5" customHeight="1" x14ac:dyDescent="0.25">
      <c r="A46" s="217"/>
      <c r="B46" s="139"/>
      <c r="C46" s="108"/>
      <c r="D46" s="117">
        <v>33</v>
      </c>
      <c r="E46" s="114"/>
      <c r="F46" s="97">
        <f t="shared" si="0"/>
        <v>2.489403314746601</v>
      </c>
      <c r="G46" s="123"/>
      <c r="H46" s="107"/>
      <c r="I46" s="107"/>
      <c r="J46" s="125"/>
      <c r="K46" s="81">
        <f t="shared" si="1"/>
        <v>0</v>
      </c>
      <c r="L46" s="128">
        <f t="shared" si="2"/>
        <v>0</v>
      </c>
      <c r="M46" s="82">
        <f t="shared" si="3"/>
        <v>14</v>
      </c>
      <c r="N46" s="155"/>
      <c r="O46" s="162"/>
      <c r="P46" s="163"/>
      <c r="Q46" s="164"/>
      <c r="R46" s="155"/>
      <c r="S46" s="155"/>
      <c r="T46" s="155"/>
    </row>
    <row r="47" spans="1:20" ht="16.5" customHeight="1" x14ac:dyDescent="0.25">
      <c r="A47" s="217"/>
      <c r="B47" s="140"/>
      <c r="C47" s="109"/>
      <c r="D47" s="117">
        <v>33</v>
      </c>
      <c r="E47" s="120"/>
      <c r="F47" s="97">
        <f t="shared" si="0"/>
        <v>2.489403314746601</v>
      </c>
      <c r="G47" s="135"/>
      <c r="H47" s="131"/>
      <c r="I47" s="131"/>
      <c r="J47" s="126"/>
      <c r="K47" s="81">
        <f t="shared" si="1"/>
        <v>0</v>
      </c>
      <c r="L47" s="128">
        <f t="shared" si="2"/>
        <v>0</v>
      </c>
      <c r="M47" s="82">
        <f t="shared" si="3"/>
        <v>14</v>
      </c>
      <c r="N47" s="155"/>
      <c r="O47" s="162"/>
      <c r="P47" s="163"/>
      <c r="Q47" s="164"/>
      <c r="R47" s="155"/>
      <c r="S47" s="155"/>
      <c r="T47" s="155"/>
    </row>
    <row r="48" spans="1:20" ht="16.5" customHeight="1" thickBot="1" x14ac:dyDescent="0.3">
      <c r="A48" s="217"/>
      <c r="B48" s="172"/>
      <c r="C48" s="173"/>
      <c r="D48" s="171">
        <v>33</v>
      </c>
      <c r="E48" s="174"/>
      <c r="F48" s="98">
        <f t="shared" si="0"/>
        <v>2.489403314746601</v>
      </c>
      <c r="G48" s="175"/>
      <c r="H48" s="176"/>
      <c r="I48" s="176"/>
      <c r="J48" s="177"/>
      <c r="K48" s="93">
        <f t="shared" si="1"/>
        <v>0</v>
      </c>
      <c r="L48" s="178">
        <f t="shared" si="2"/>
        <v>0</v>
      </c>
      <c r="M48" s="94">
        <f t="shared" si="3"/>
        <v>14</v>
      </c>
      <c r="N48" s="155"/>
      <c r="O48" s="162"/>
      <c r="P48" s="163"/>
      <c r="Q48" s="162"/>
      <c r="R48" s="155"/>
      <c r="S48" s="155"/>
      <c r="T48" s="155"/>
    </row>
    <row r="49" spans="1:20" ht="12.75" customHeight="1" thickTop="1" x14ac:dyDescent="0.25">
      <c r="A49" s="155"/>
      <c r="B49" s="165"/>
      <c r="C49" s="165"/>
      <c r="D49" s="165"/>
      <c r="E49" s="165"/>
      <c r="F49" s="166"/>
      <c r="G49" s="165"/>
      <c r="H49" s="165"/>
      <c r="I49" s="165"/>
      <c r="J49" s="165"/>
      <c r="K49" s="165"/>
      <c r="L49" s="165"/>
      <c r="M49" s="165"/>
      <c r="N49" s="155"/>
      <c r="O49" s="155"/>
      <c r="P49" s="167"/>
      <c r="Q49" s="155"/>
      <c r="R49" s="155"/>
      <c r="S49" s="155"/>
      <c r="T49" s="155"/>
    </row>
    <row r="50" spans="1:20" ht="12.75" customHeight="1" x14ac:dyDescent="0.25">
      <c r="A50" s="155"/>
      <c r="B50" s="165"/>
      <c r="C50" s="215"/>
      <c r="D50" s="215"/>
      <c r="E50" s="215"/>
      <c r="F50" s="215"/>
      <c r="G50" s="215"/>
      <c r="H50" s="215"/>
      <c r="I50" s="215"/>
      <c r="J50" s="215"/>
      <c r="K50" s="165"/>
      <c r="L50" s="165"/>
      <c r="M50" s="165"/>
      <c r="N50" s="155"/>
      <c r="O50" s="155"/>
      <c r="P50" s="167"/>
      <c r="Q50" s="155"/>
      <c r="R50" s="155"/>
      <c r="S50" s="155"/>
      <c r="T50" s="155"/>
    </row>
    <row r="51" spans="1:20" ht="12.75" customHeight="1" x14ac:dyDescent="0.25">
      <c r="A51" s="155"/>
      <c r="B51" s="165"/>
      <c r="C51" s="215"/>
      <c r="D51" s="215"/>
      <c r="E51" s="215"/>
      <c r="F51" s="215"/>
      <c r="G51" s="215"/>
      <c r="H51" s="215"/>
      <c r="I51" s="215"/>
      <c r="J51" s="215"/>
      <c r="K51" s="165"/>
      <c r="L51" s="165"/>
      <c r="M51" s="165"/>
      <c r="N51" s="155"/>
      <c r="O51" s="155"/>
      <c r="P51" s="167"/>
      <c r="Q51" s="155"/>
      <c r="R51" s="155"/>
      <c r="S51" s="155"/>
      <c r="T51" s="155"/>
    </row>
    <row r="52" spans="1:20" ht="12.75" customHeight="1" x14ac:dyDescent="0.25">
      <c r="A52" s="155"/>
      <c r="B52" s="165"/>
      <c r="C52" s="215"/>
      <c r="D52" s="215"/>
      <c r="E52" s="215"/>
      <c r="F52" s="215"/>
      <c r="G52" s="215"/>
      <c r="H52" s="215"/>
      <c r="I52" s="215"/>
      <c r="J52" s="215"/>
      <c r="K52" s="165"/>
      <c r="L52" s="165"/>
      <c r="M52" s="165"/>
      <c r="N52" s="155"/>
      <c r="O52" s="155"/>
      <c r="P52" s="167"/>
      <c r="Q52" s="155"/>
      <c r="R52" s="155"/>
      <c r="S52" s="155"/>
      <c r="T52" s="155"/>
    </row>
    <row r="53" spans="1:20" ht="12.75" customHeight="1" x14ac:dyDescent="0.25">
      <c r="A53" s="155"/>
      <c r="B53" s="165"/>
      <c r="C53" s="215"/>
      <c r="D53" s="215"/>
      <c r="E53" s="215"/>
      <c r="F53" s="215"/>
      <c r="G53" s="215"/>
      <c r="H53" s="215"/>
      <c r="I53" s="215"/>
      <c r="J53" s="215"/>
      <c r="K53" s="165"/>
      <c r="L53" s="165"/>
      <c r="M53" s="165"/>
      <c r="N53" s="155"/>
      <c r="O53" s="155"/>
      <c r="P53" s="167"/>
      <c r="Q53" s="155"/>
      <c r="R53" s="155"/>
      <c r="S53" s="155"/>
      <c r="T53" s="155"/>
    </row>
    <row r="54" spans="1:20" ht="20.25" customHeight="1" x14ac:dyDescent="0.25">
      <c r="A54" s="155"/>
      <c r="B54" s="165"/>
      <c r="C54" s="215"/>
      <c r="D54" s="215"/>
      <c r="E54" s="215"/>
      <c r="F54" s="215"/>
      <c r="G54" s="215"/>
      <c r="H54" s="215"/>
      <c r="I54" s="215"/>
      <c r="J54" s="215"/>
      <c r="K54" s="165"/>
      <c r="L54" s="165"/>
      <c r="M54" s="165"/>
      <c r="N54" s="155"/>
      <c r="O54" s="155"/>
      <c r="P54" s="155"/>
      <c r="Q54" s="155"/>
      <c r="R54" s="155"/>
      <c r="S54" s="155"/>
      <c r="T54" s="155"/>
    </row>
    <row r="55" spans="1:20" ht="15.75" customHeight="1" x14ac:dyDescent="0.25">
      <c r="A55" s="155"/>
      <c r="B55" s="165"/>
      <c r="C55" s="215"/>
      <c r="D55" s="215"/>
      <c r="E55" s="215"/>
      <c r="F55" s="215"/>
      <c r="G55" s="215"/>
      <c r="H55" s="215"/>
      <c r="I55" s="215"/>
      <c r="J55" s="215"/>
      <c r="K55" s="165"/>
      <c r="L55" s="165"/>
      <c r="M55" s="165"/>
      <c r="N55" s="155"/>
      <c r="O55" s="155"/>
      <c r="P55" s="155"/>
      <c r="Q55" s="155"/>
      <c r="R55" s="155"/>
      <c r="S55" s="155"/>
      <c r="T55" s="155"/>
    </row>
    <row r="56" spans="1:20" ht="15.75" customHeight="1" x14ac:dyDescent="0.25">
      <c r="A56" s="155"/>
      <c r="B56" s="165"/>
      <c r="C56" s="215"/>
      <c r="D56" s="215"/>
      <c r="E56" s="215"/>
      <c r="F56" s="215"/>
      <c r="G56" s="215"/>
      <c r="H56" s="215"/>
      <c r="I56" s="215"/>
      <c r="J56" s="215"/>
      <c r="K56" s="165"/>
      <c r="L56" s="165"/>
      <c r="M56" s="165"/>
      <c r="N56" s="155"/>
      <c r="O56" s="155"/>
      <c r="P56" s="155"/>
      <c r="Q56" s="155"/>
      <c r="R56" s="155"/>
      <c r="S56" s="155"/>
      <c r="T56" s="155"/>
    </row>
    <row r="57" spans="1:20" ht="15.75" customHeight="1" x14ac:dyDescent="0.25">
      <c r="A57" s="15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55"/>
      <c r="O57" s="155"/>
      <c r="P57" s="155"/>
      <c r="Q57" s="155"/>
      <c r="R57" s="155"/>
      <c r="S57" s="155"/>
      <c r="T57" s="155"/>
    </row>
    <row r="58" spans="1:20" ht="15.75" customHeight="1" x14ac:dyDescent="0.25">
      <c r="A58" s="15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55"/>
      <c r="O58" s="155"/>
      <c r="P58" s="155"/>
      <c r="Q58" s="155"/>
      <c r="R58" s="155"/>
      <c r="S58" s="155"/>
      <c r="T58" s="155"/>
    </row>
    <row r="59" spans="1:20" ht="15.75" customHeight="1" x14ac:dyDescent="0.25">
      <c r="A59" s="15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55"/>
      <c r="O59" s="155"/>
      <c r="P59" s="155"/>
      <c r="Q59" s="155"/>
      <c r="R59" s="155"/>
      <c r="S59" s="155"/>
      <c r="T59" s="155"/>
    </row>
    <row r="60" spans="1:20" ht="15.75" customHeight="1" x14ac:dyDescent="0.25">
      <c r="A60" s="15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55"/>
      <c r="O60" s="155"/>
      <c r="P60" s="155"/>
      <c r="Q60" s="155"/>
      <c r="R60" s="155"/>
      <c r="S60" s="155"/>
      <c r="T60" s="155"/>
    </row>
    <row r="61" spans="1:20" ht="15.75" customHeight="1" x14ac:dyDescent="0.25">
      <c r="A61" s="15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55"/>
      <c r="O61" s="155"/>
      <c r="P61" s="155"/>
      <c r="Q61" s="155"/>
      <c r="R61" s="155"/>
      <c r="S61" s="155"/>
      <c r="T61" s="155"/>
    </row>
    <row r="62" spans="1:20" ht="15.75" customHeight="1" x14ac:dyDescent="0.25">
      <c r="A62" s="15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55"/>
      <c r="O62" s="155"/>
      <c r="P62" s="155"/>
      <c r="Q62" s="155"/>
      <c r="R62" s="155"/>
      <c r="S62" s="155"/>
      <c r="T62" s="155"/>
    </row>
    <row r="63" spans="1:20" ht="20.25" customHeight="1" x14ac:dyDescent="0.25">
      <c r="A63" s="15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55"/>
      <c r="O63" s="155"/>
      <c r="P63" s="155"/>
      <c r="Q63" s="155"/>
      <c r="R63" s="155"/>
      <c r="S63" s="155"/>
      <c r="T63" s="155"/>
    </row>
    <row r="64" spans="1:20" ht="15.75" customHeight="1" x14ac:dyDescent="0.25">
      <c r="A64" s="15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55"/>
      <c r="O64" s="155"/>
      <c r="P64" s="155"/>
      <c r="Q64" s="155"/>
      <c r="R64" s="155"/>
      <c r="S64" s="155"/>
      <c r="T64" s="155"/>
    </row>
    <row r="65" spans="1:20" ht="15.75" customHeight="1" x14ac:dyDescent="0.25">
      <c r="A65" s="15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55"/>
      <c r="O65" s="155"/>
      <c r="P65" s="155"/>
      <c r="Q65" s="155"/>
      <c r="R65" s="155"/>
      <c r="S65" s="155"/>
      <c r="T65" s="155"/>
    </row>
    <row r="66" spans="1:20" ht="15.75" customHeight="1" x14ac:dyDescent="0.25">
      <c r="A66" s="15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55"/>
      <c r="O66" s="155"/>
      <c r="P66" s="155"/>
      <c r="Q66" s="155"/>
      <c r="R66" s="155"/>
      <c r="S66" s="155"/>
      <c r="T66" s="155"/>
    </row>
    <row r="67" spans="1:20" ht="15.75" customHeight="1" x14ac:dyDescent="0.25">
      <c r="A67" s="15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55"/>
      <c r="O67" s="155"/>
      <c r="P67" s="155"/>
      <c r="Q67" s="155"/>
      <c r="R67" s="155"/>
      <c r="S67" s="155"/>
      <c r="T67" s="155"/>
    </row>
    <row r="68" spans="1:20" ht="18.75" customHeight="1" x14ac:dyDescent="0.25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P68" s="1"/>
    </row>
    <row r="69" spans="1:20" ht="15.75" customHeight="1" x14ac:dyDescent="0.25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/>
      <c r="M69" s="118"/>
      <c r="P69" s="1"/>
    </row>
    <row r="70" spans="1:20" ht="15.75" customHeight="1" x14ac:dyDescent="0.25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P70" s="1"/>
    </row>
    <row r="71" spans="1:20" ht="15.75" customHeight="1" x14ac:dyDescent="0.25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P71" s="1"/>
    </row>
    <row r="72" spans="1:20" ht="15.75" customHeight="1" x14ac:dyDescent="0.25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P72" s="1"/>
    </row>
    <row r="73" spans="1:20" ht="15.75" customHeight="1" x14ac:dyDescent="0.2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P73" s="1"/>
    </row>
    <row r="74" spans="1:20" ht="15.75" customHeight="1" x14ac:dyDescent="0.25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P74" s="1"/>
    </row>
    <row r="75" spans="1:20" ht="15.75" customHeight="1" x14ac:dyDescent="0.25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P75" s="1"/>
    </row>
    <row r="76" spans="1:20" ht="15.75" customHeight="1" x14ac:dyDescent="0.25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P76" s="1"/>
    </row>
    <row r="77" spans="1:20" ht="15.75" customHeight="1" x14ac:dyDescent="0.25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P77" s="1"/>
    </row>
    <row r="78" spans="1:20" ht="15.75" customHeight="1" x14ac:dyDescent="0.25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P78" s="1"/>
    </row>
    <row r="79" spans="1:20" ht="15.75" customHeight="1" x14ac:dyDescent="0.2">
      <c r="F79" s="1"/>
      <c r="P79" s="1"/>
    </row>
    <row r="80" spans="1:20" ht="15.75" customHeight="1" x14ac:dyDescent="0.2">
      <c r="F80" s="1"/>
      <c r="P80" s="1"/>
    </row>
    <row r="81" spans="6:16" ht="15.75" customHeight="1" x14ac:dyDescent="0.2">
      <c r="F81" s="1"/>
      <c r="P81" s="1"/>
    </row>
    <row r="82" spans="6:16" ht="15.75" customHeight="1" x14ac:dyDescent="0.2">
      <c r="F82" s="1"/>
      <c r="P82" s="1"/>
    </row>
    <row r="83" spans="6:16" ht="15.75" customHeight="1" x14ac:dyDescent="0.2">
      <c r="F83" s="1"/>
      <c r="P83" s="1"/>
    </row>
    <row r="84" spans="6:16" ht="15.75" customHeight="1" x14ac:dyDescent="0.2">
      <c r="F84" s="1"/>
      <c r="P84" s="1"/>
    </row>
    <row r="85" spans="6:16" ht="15.75" customHeight="1" x14ac:dyDescent="0.2">
      <c r="F85" s="1"/>
      <c r="P85" s="1"/>
    </row>
    <row r="86" spans="6:16" ht="15.75" customHeight="1" x14ac:dyDescent="0.2">
      <c r="F86" s="1"/>
      <c r="P86" s="1"/>
    </row>
    <row r="87" spans="6:16" ht="15.75" customHeight="1" x14ac:dyDescent="0.2">
      <c r="F87" s="1"/>
      <c r="P87" s="1"/>
    </row>
    <row r="88" spans="6:16" ht="15.75" customHeight="1" x14ac:dyDescent="0.2">
      <c r="F88" s="1"/>
      <c r="P88" s="1"/>
    </row>
    <row r="89" spans="6:16" ht="15.75" customHeight="1" x14ac:dyDescent="0.2">
      <c r="F89" s="1"/>
      <c r="P89" s="1"/>
    </row>
    <row r="90" spans="6:16" ht="15.75" customHeight="1" x14ac:dyDescent="0.2">
      <c r="F90" s="1"/>
      <c r="P90" s="1"/>
    </row>
  </sheetData>
  <sheetProtection selectLockedCells="1" selectUnlockedCells="1"/>
  <sortState ref="B19:M32">
    <sortCondition ref="M19:M32"/>
  </sortState>
  <mergeCells count="17">
    <mergeCell ref="B5:F5"/>
    <mergeCell ref="G5:K5"/>
    <mergeCell ref="L5:M5"/>
    <mergeCell ref="O32:R42"/>
    <mergeCell ref="C50:J56"/>
    <mergeCell ref="A1:A3"/>
    <mergeCell ref="A17:A48"/>
    <mergeCell ref="A4:M4"/>
    <mergeCell ref="B17:M17"/>
    <mergeCell ref="G13:K13"/>
    <mergeCell ref="B13:F13"/>
    <mergeCell ref="B18:F18"/>
    <mergeCell ref="G18:K18"/>
    <mergeCell ref="O18:R28"/>
    <mergeCell ref="B1:M1"/>
    <mergeCell ref="B2:M2"/>
    <mergeCell ref="B3:M3"/>
  </mergeCells>
  <conditionalFormatting sqref="H15:H16 H7 H9 G16">
    <cfRule type="cellIs" dxfId="43" priority="55" stopIfTrue="1" operator="lessThan">
      <formula>0</formula>
    </cfRule>
    <cfRule type="cellIs" dxfId="42" priority="56" stopIfTrue="1" operator="lessThan">
      <formula>0</formula>
    </cfRule>
  </conditionalFormatting>
  <conditionalFormatting sqref="G24">
    <cfRule type="cellIs" dxfId="41" priority="25" stopIfTrue="1" operator="lessThan">
      <formula>0</formula>
    </cfRule>
    <cfRule type="cellIs" dxfId="40" priority="26" stopIfTrue="1" operator="lessThan">
      <formula>0</formula>
    </cfRule>
  </conditionalFormatting>
  <conditionalFormatting sqref="G25">
    <cfRule type="cellIs" dxfId="39" priority="23" stopIfTrue="1" operator="lessThan">
      <formula>0</formula>
    </cfRule>
    <cfRule type="cellIs" dxfId="38" priority="24" stopIfTrue="1" operator="lessThan">
      <formula>0</formula>
    </cfRule>
  </conditionalFormatting>
  <conditionalFormatting sqref="G26:I26">
    <cfRule type="cellIs" dxfId="37" priority="21" stopIfTrue="1" operator="lessThan">
      <formula>0</formula>
    </cfRule>
    <cfRule type="cellIs" dxfId="36" priority="22" stopIfTrue="1" operator="lessThan">
      <formula>0</formula>
    </cfRule>
  </conditionalFormatting>
  <conditionalFormatting sqref="G27:I30">
    <cfRule type="cellIs" dxfId="35" priority="19" stopIfTrue="1" operator="lessThan">
      <formula>0</formula>
    </cfRule>
    <cfRule type="cellIs" dxfId="34" priority="20" stopIfTrue="1" operator="lessThan">
      <formula>0</formula>
    </cfRule>
  </conditionalFormatting>
  <conditionalFormatting sqref="G27:G28">
    <cfRule type="cellIs" dxfId="33" priority="17" stopIfTrue="1" operator="lessThan">
      <formula>0</formula>
    </cfRule>
    <cfRule type="cellIs" dxfId="32" priority="18" stopIfTrue="1" operator="lessThan">
      <formula>0</formula>
    </cfRule>
  </conditionalFormatting>
  <conditionalFormatting sqref="G31:I31">
    <cfRule type="cellIs" dxfId="31" priority="15" stopIfTrue="1" operator="lessThan">
      <formula>0</formula>
    </cfRule>
    <cfRule type="cellIs" dxfId="30" priority="16" stopIfTrue="1" operator="lessThan">
      <formula>0</formula>
    </cfRule>
  </conditionalFormatting>
  <conditionalFormatting sqref="G23">
    <cfRule type="cellIs" dxfId="29" priority="13" stopIfTrue="1" operator="lessThan">
      <formula>0</formula>
    </cfRule>
    <cfRule type="cellIs" dxfId="28" priority="14" stopIfTrue="1" operator="lessThan">
      <formula>0</formula>
    </cfRule>
  </conditionalFormatting>
  <conditionalFormatting sqref="G23">
    <cfRule type="cellIs" dxfId="27" priority="11" stopIfTrue="1" operator="lessThan">
      <formula>0</formula>
    </cfRule>
    <cfRule type="cellIs" dxfId="26" priority="12" stopIfTrue="1" operator="lessThan">
      <formula>0</formula>
    </cfRule>
  </conditionalFormatting>
  <conditionalFormatting sqref="G23">
    <cfRule type="cellIs" dxfId="25" priority="9" stopIfTrue="1" operator="lessThan">
      <formula>0</formula>
    </cfRule>
    <cfRule type="cellIs" dxfId="24" priority="10" stopIfTrue="1" operator="lessThan">
      <formula>0</formula>
    </cfRule>
  </conditionalFormatting>
  <conditionalFormatting sqref="G22">
    <cfRule type="cellIs" dxfId="23" priority="7" stopIfTrue="1" operator="lessThan">
      <formula>0</formula>
    </cfRule>
    <cfRule type="cellIs" dxfId="22" priority="8" stopIfTrue="1" operator="lessThan">
      <formula>0</formula>
    </cfRule>
  </conditionalFormatting>
  <conditionalFormatting sqref="G22:H22">
    <cfRule type="cellIs" dxfId="21" priority="5" stopIfTrue="1" operator="lessThan">
      <formula>0</formula>
    </cfRule>
    <cfRule type="cellIs" dxfId="20" priority="6" stopIfTrue="1" operator="lessThan">
      <formula>0</formula>
    </cfRule>
  </conditionalFormatting>
  <conditionalFormatting sqref="G20:G21">
    <cfRule type="cellIs" dxfId="19" priority="3" stopIfTrue="1" operator="lessThan">
      <formula>0</formula>
    </cfRule>
    <cfRule type="cellIs" dxfId="18" priority="4" stopIfTrue="1" operator="lessThan">
      <formula>0</formula>
    </cfRule>
  </conditionalFormatting>
  <conditionalFormatting sqref="G19:H21">
    <cfRule type="cellIs" dxfId="17" priority="1" stopIfTrue="1" operator="lessThan">
      <formula>0</formula>
    </cfRule>
    <cfRule type="cellIs" dxfId="16" priority="2" stopIfTrue="1" operator="lessThan">
      <formula>0</formula>
    </cfRule>
  </conditionalFormatting>
  <pageMargins left="0.39370078740157483" right="0.39370078740157483" top="0.78740157480314965" bottom="0.78740157480314965" header="0.51181102362204722" footer="0.51181102362204722"/>
  <pageSetup paperSize="9" scale="83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2"/>
  <sheetViews>
    <sheetView tabSelected="1" topLeftCell="A7" zoomScale="120" zoomScaleNormal="120" workbookViewId="0">
      <selection activeCell="J9" sqref="J9"/>
    </sheetView>
  </sheetViews>
  <sheetFormatPr defaultColWidth="8.7109375" defaultRowHeight="12.75" customHeight="1" x14ac:dyDescent="0.2"/>
  <cols>
    <col min="1" max="1" width="8.7109375" style="1" customWidth="1"/>
    <col min="2" max="2" width="22.85546875" style="1" customWidth="1"/>
    <col min="3" max="3" width="26.7109375" style="1" customWidth="1"/>
    <col min="4" max="4" width="7.42578125" style="1" customWidth="1"/>
    <col min="5" max="5" width="6.85546875" style="55" customWidth="1"/>
    <col min="6" max="6" width="8.7109375" style="1" customWidth="1"/>
    <col min="7" max="10" width="6" style="1" customWidth="1"/>
    <col min="11" max="11" width="8.140625" style="1" customWidth="1"/>
    <col min="12" max="12" width="9.7109375" style="1" customWidth="1"/>
    <col min="13" max="13" width="7.7109375" style="1" customWidth="1"/>
    <col min="14" max="14" width="7.5703125" style="1" customWidth="1"/>
    <col min="15" max="15" width="12" style="56" customWidth="1"/>
    <col min="16" max="16384" width="8.7109375" style="1"/>
  </cols>
  <sheetData>
    <row r="1" spans="1:20" ht="21" customHeight="1" thickTop="1" x14ac:dyDescent="0.3">
      <c r="A1" s="216"/>
      <c r="B1" s="226" t="s">
        <v>43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155"/>
      <c r="O1" s="156"/>
      <c r="P1" s="157"/>
      <c r="Q1" s="158"/>
      <c r="R1" s="155"/>
      <c r="S1" s="155"/>
      <c r="T1" s="155"/>
    </row>
    <row r="2" spans="1:20" ht="21" customHeight="1" x14ac:dyDescent="0.3">
      <c r="A2" s="216"/>
      <c r="B2" s="229" t="s">
        <v>42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155"/>
      <c r="O2" s="161"/>
      <c r="P2" s="161"/>
      <c r="Q2" s="161"/>
      <c r="R2" s="161"/>
      <c r="S2" s="161"/>
      <c r="T2" s="155"/>
    </row>
    <row r="3" spans="1:20" ht="20.25" customHeight="1" thickBot="1" x14ac:dyDescent="0.35">
      <c r="A3" s="216"/>
      <c r="B3" s="232" t="s">
        <v>45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155"/>
      <c r="O3" s="161"/>
      <c r="P3" s="161"/>
      <c r="Q3" s="161"/>
      <c r="R3" s="161"/>
      <c r="S3" s="161"/>
      <c r="T3" s="155"/>
    </row>
    <row r="4" spans="1:20" ht="21" customHeight="1" thickTop="1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59"/>
      <c r="O4" s="161"/>
      <c r="P4" s="161"/>
      <c r="Q4" s="161"/>
      <c r="R4" s="161"/>
      <c r="S4" s="161"/>
      <c r="T4" s="155"/>
    </row>
    <row r="5" spans="1:20" ht="16.5" customHeight="1" thickBot="1" x14ac:dyDescent="0.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60"/>
      <c r="O5" s="161"/>
      <c r="P5" s="161"/>
      <c r="Q5" s="161"/>
      <c r="R5" s="161"/>
      <c r="S5" s="161"/>
      <c r="T5" s="155"/>
    </row>
    <row r="6" spans="1:20" ht="16.5" customHeight="1" thickTop="1" thickBot="1" x14ac:dyDescent="0.4">
      <c r="A6" s="217"/>
      <c r="B6" s="222"/>
      <c r="C6" s="223"/>
      <c r="D6" s="223"/>
      <c r="E6" s="223"/>
      <c r="F6" s="223"/>
      <c r="G6" s="237" t="s">
        <v>3</v>
      </c>
      <c r="H6" s="237"/>
      <c r="I6" s="237"/>
      <c r="J6" s="237"/>
      <c r="K6" s="237"/>
      <c r="L6" s="142" t="s">
        <v>28</v>
      </c>
      <c r="M6" s="170" t="s">
        <v>14</v>
      </c>
      <c r="N6" s="155"/>
      <c r="O6" s="225"/>
      <c r="P6" s="225"/>
      <c r="Q6" s="225"/>
      <c r="R6" s="225"/>
      <c r="S6" s="161"/>
      <c r="T6" s="155"/>
    </row>
    <row r="7" spans="1:20" ht="16.5" customHeight="1" x14ac:dyDescent="0.25">
      <c r="A7" s="217"/>
      <c r="B7" s="242" t="s">
        <v>86</v>
      </c>
      <c r="C7" s="111" t="s">
        <v>87</v>
      </c>
      <c r="D7" s="119">
        <v>84.9</v>
      </c>
      <c r="E7" s="243">
        <v>1994</v>
      </c>
      <c r="F7" s="121">
        <f>10^(0.75194503*((LOG((D7/175.508)/LOG(10))*(LOG((D7/175.508)/LOG(10))))))</f>
        <v>1.1879447600365036</v>
      </c>
      <c r="G7" s="245">
        <v>165</v>
      </c>
      <c r="H7" s="247">
        <v>169</v>
      </c>
      <c r="I7" s="248">
        <v>173</v>
      </c>
      <c r="J7" s="250">
        <v>-177</v>
      </c>
      <c r="K7" s="112">
        <f>IF(MAX(G7:J7)&lt;0,0,MAX(G7:J7))</f>
        <v>173</v>
      </c>
      <c r="L7" s="127">
        <f>K7*F7</f>
        <v>205.51444348631512</v>
      </c>
      <c r="M7" s="169">
        <f>RANK(L7,$L$7:$L$34,0)</f>
        <v>1</v>
      </c>
      <c r="N7" s="155"/>
      <c r="O7" s="225"/>
      <c r="P7" s="225"/>
      <c r="Q7" s="225"/>
      <c r="R7" s="225"/>
      <c r="S7" s="161"/>
      <c r="T7" s="155"/>
    </row>
    <row r="8" spans="1:20" ht="16.5" customHeight="1" x14ac:dyDescent="0.25">
      <c r="A8" s="217"/>
      <c r="B8" s="141" t="s">
        <v>84</v>
      </c>
      <c r="C8" s="108" t="s">
        <v>85</v>
      </c>
      <c r="D8" s="117">
        <v>77.400000000000006</v>
      </c>
      <c r="E8" s="115">
        <v>1998</v>
      </c>
      <c r="F8" s="97">
        <f>10^(0.75194503*((LOG((D8/175.508)/LOG(10))*(LOG((D8/175.508)/LOG(10))))))</f>
        <v>1.2446891948537164</v>
      </c>
      <c r="G8" s="202">
        <v>150</v>
      </c>
      <c r="H8" s="107">
        <v>155</v>
      </c>
      <c r="I8" s="106">
        <v>-160</v>
      </c>
      <c r="J8" s="203">
        <v>-160</v>
      </c>
      <c r="K8" s="81">
        <f>IF(MAX(G8:J8)&lt;0,0,MAX(G8:J8))</f>
        <v>155</v>
      </c>
      <c r="L8" s="128">
        <f>K8*F8</f>
        <v>192.92682520232606</v>
      </c>
      <c r="M8" s="82">
        <f>RANK(L8,$L$7:$L$34,0)</f>
        <v>2</v>
      </c>
      <c r="N8" s="155"/>
      <c r="O8" s="225"/>
      <c r="P8" s="225"/>
      <c r="Q8" s="225"/>
      <c r="R8" s="225"/>
      <c r="S8" s="161"/>
      <c r="T8" s="155"/>
    </row>
    <row r="9" spans="1:20" ht="16.5" customHeight="1" x14ac:dyDescent="0.25">
      <c r="A9" s="217"/>
      <c r="B9" s="141" t="s">
        <v>89</v>
      </c>
      <c r="C9" s="109" t="s">
        <v>32</v>
      </c>
      <c r="D9" s="117">
        <v>84.9</v>
      </c>
      <c r="E9" s="115">
        <v>1997</v>
      </c>
      <c r="F9" s="97">
        <f>10^(0.75194503*((LOG((D9/175.508)/LOG(10))*(LOG((D9/175.508)/LOG(10))))))</f>
        <v>1.1879447600365036</v>
      </c>
      <c r="G9" s="240">
        <v>147</v>
      </c>
      <c r="H9" s="134">
        <v>155</v>
      </c>
      <c r="I9" s="134">
        <v>160</v>
      </c>
      <c r="J9" s="201">
        <v>-163</v>
      </c>
      <c r="K9" s="81">
        <f>IF(MAX(G9:J9)&lt;0,0,MAX(G9:J9))</f>
        <v>160</v>
      </c>
      <c r="L9" s="128">
        <f>K9*F9</f>
        <v>190.07116160584059</v>
      </c>
      <c r="M9" s="82">
        <f>RANK(L9,$L$7:$L$34,0)</f>
        <v>3</v>
      </c>
      <c r="N9" s="155"/>
      <c r="O9" s="225"/>
      <c r="P9" s="225"/>
      <c r="Q9" s="225"/>
      <c r="R9" s="225"/>
      <c r="S9" s="161"/>
      <c r="T9" s="155"/>
    </row>
    <row r="10" spans="1:20" ht="16.5" customHeight="1" x14ac:dyDescent="0.25">
      <c r="A10" s="217"/>
      <c r="B10" s="140" t="s">
        <v>70</v>
      </c>
      <c r="C10" s="109" t="s">
        <v>48</v>
      </c>
      <c r="D10" s="117">
        <v>91.2</v>
      </c>
      <c r="E10" s="120">
        <v>1993</v>
      </c>
      <c r="F10" s="97">
        <f>10^(0.75194503*((LOG((D10/175.508)/LOG(10))*(LOG((D10/175.508)/LOG(10))))))</f>
        <v>1.1502121909218468</v>
      </c>
      <c r="G10" s="204">
        <v>150</v>
      </c>
      <c r="H10" s="130">
        <v>155</v>
      </c>
      <c r="I10" s="131">
        <v>160</v>
      </c>
      <c r="J10" s="201">
        <v>-165</v>
      </c>
      <c r="K10" s="81">
        <f>IF(MAX(G10:J10)&lt;0,0,MAX(G10:J10))</f>
        <v>160</v>
      </c>
      <c r="L10" s="128">
        <f>K10*F10</f>
        <v>184.03395054749549</v>
      </c>
      <c r="M10" s="82">
        <f>RANK(L10,$L$7:$L$34,0)</f>
        <v>4</v>
      </c>
      <c r="N10" s="155"/>
      <c r="O10" s="225"/>
      <c r="P10" s="225"/>
      <c r="Q10" s="225"/>
      <c r="R10" s="225"/>
      <c r="S10" s="161"/>
      <c r="T10" s="155"/>
    </row>
    <row r="11" spans="1:20" ht="16.5" customHeight="1" x14ac:dyDescent="0.25">
      <c r="A11" s="217"/>
      <c r="B11" s="141" t="s">
        <v>88</v>
      </c>
      <c r="C11" s="108" t="s">
        <v>87</v>
      </c>
      <c r="D11" s="117">
        <v>92.6</v>
      </c>
      <c r="E11" s="115">
        <v>1994</v>
      </c>
      <c r="F11" s="97">
        <f>10^(0.75194503*((LOG((D11/175.508)/LOG(10))*(LOG((D11/175.508)/LOG(10))))))</f>
        <v>1.1428311970784268</v>
      </c>
      <c r="G11" s="202">
        <v>155</v>
      </c>
      <c r="H11" s="107">
        <v>160</v>
      </c>
      <c r="I11" s="107">
        <v>-163</v>
      </c>
      <c r="J11" s="203">
        <v>-163</v>
      </c>
      <c r="K11" s="81">
        <f>IF(MAX(G11:J11)&lt;0,0,MAX(G11:J11))</f>
        <v>160</v>
      </c>
      <c r="L11" s="128">
        <f>K11*F11</f>
        <v>182.85299153254829</v>
      </c>
      <c r="M11" s="82">
        <f>RANK(L11,$L$7:$L$34,0)</f>
        <v>5</v>
      </c>
      <c r="N11" s="155"/>
      <c r="O11" s="225"/>
      <c r="P11" s="225"/>
      <c r="Q11" s="225"/>
      <c r="R11" s="225"/>
      <c r="S11" s="161"/>
      <c r="T11" s="155"/>
    </row>
    <row r="12" spans="1:20" ht="15" customHeight="1" x14ac:dyDescent="0.25">
      <c r="A12" s="217"/>
      <c r="B12" s="140" t="s">
        <v>69</v>
      </c>
      <c r="C12" s="109" t="s">
        <v>48</v>
      </c>
      <c r="D12" s="117">
        <v>88.4</v>
      </c>
      <c r="E12" s="120">
        <v>1988</v>
      </c>
      <c r="F12" s="97">
        <f>10^(0.75194503*((LOG((D12/175.508)/LOG(10))*(LOG((D12/175.508)/LOG(10))))))</f>
        <v>1.1660203339740631</v>
      </c>
      <c r="G12" s="204">
        <v>145</v>
      </c>
      <c r="H12" s="130">
        <v>150</v>
      </c>
      <c r="I12" s="132">
        <v>-155</v>
      </c>
      <c r="J12" s="201">
        <v>-155</v>
      </c>
      <c r="K12" s="81">
        <f>IF(MAX(G12:J12)&lt;0,0,MAX(G12:J12))</f>
        <v>150</v>
      </c>
      <c r="L12" s="128">
        <f>K12*F12</f>
        <v>174.90305009610947</v>
      </c>
      <c r="M12" s="82">
        <f>RANK(L12,$L$7:$L$34,0)</f>
        <v>6</v>
      </c>
      <c r="N12" s="155"/>
      <c r="O12" s="225"/>
      <c r="P12" s="225"/>
      <c r="Q12" s="225"/>
      <c r="R12" s="225"/>
      <c r="S12" s="158"/>
      <c r="T12" s="155"/>
    </row>
    <row r="13" spans="1:20" ht="15" customHeight="1" x14ac:dyDescent="0.25">
      <c r="A13" s="217"/>
      <c r="B13" s="140" t="s">
        <v>78</v>
      </c>
      <c r="C13" s="109" t="s">
        <v>52</v>
      </c>
      <c r="D13" s="117">
        <v>83.5</v>
      </c>
      <c r="E13" s="120">
        <v>1982</v>
      </c>
      <c r="F13" s="97">
        <f>10^(0.75194503*((LOG((D13/175.508)/LOG(10))*(LOG((D13/175.508)/LOG(10))))))</f>
        <v>1.1974587359861957</v>
      </c>
      <c r="G13" s="204">
        <v>140</v>
      </c>
      <c r="H13" s="130">
        <v>145</v>
      </c>
      <c r="I13" s="131">
        <v>-150</v>
      </c>
      <c r="J13" s="201">
        <v>-150</v>
      </c>
      <c r="K13" s="81">
        <f>IF(MAX(G13:J13)&lt;0,0,MAX(G13:J13))</f>
        <v>145</v>
      </c>
      <c r="L13" s="128">
        <f>K13*F13</f>
        <v>173.63151671799838</v>
      </c>
      <c r="M13" s="82">
        <f>RANK(L13,$L$7:$L$34,0)</f>
        <v>7</v>
      </c>
      <c r="N13" s="155"/>
      <c r="O13" s="225"/>
      <c r="P13" s="225"/>
      <c r="Q13" s="225"/>
      <c r="R13" s="225"/>
      <c r="S13" s="155"/>
      <c r="T13" s="155"/>
    </row>
    <row r="14" spans="1:20" ht="15" customHeight="1" x14ac:dyDescent="0.25">
      <c r="A14" s="217"/>
      <c r="B14" s="95" t="s">
        <v>80</v>
      </c>
      <c r="C14" s="109" t="s">
        <v>52</v>
      </c>
      <c r="D14" s="117">
        <v>87.2</v>
      </c>
      <c r="E14" s="96">
        <v>1995</v>
      </c>
      <c r="F14" s="97">
        <f>10^(0.75194503*((LOG((D14/175.508)/LOG(10))*(LOG((D14/175.508)/LOG(10))))))</f>
        <v>1.1732522766710998</v>
      </c>
      <c r="G14" s="204">
        <v>130</v>
      </c>
      <c r="H14" s="130">
        <v>135</v>
      </c>
      <c r="I14" s="132" t="s">
        <v>92</v>
      </c>
      <c r="J14" s="201" t="s">
        <v>92</v>
      </c>
      <c r="K14" s="81">
        <f>IF(MAX(G14:J14)&lt;0,0,MAX(G14:J14))</f>
        <v>135</v>
      </c>
      <c r="L14" s="128">
        <f>K14*F14</f>
        <v>158.38905735059848</v>
      </c>
      <c r="M14" s="82">
        <f>RANK(L14,$L$7:$L$34,0)</f>
        <v>8</v>
      </c>
      <c r="N14" s="155"/>
      <c r="O14" s="225"/>
      <c r="P14" s="225"/>
      <c r="Q14" s="225"/>
      <c r="R14" s="225"/>
      <c r="S14" s="155"/>
      <c r="T14" s="155"/>
    </row>
    <row r="15" spans="1:20" ht="15" customHeight="1" x14ac:dyDescent="0.25">
      <c r="A15" s="217"/>
      <c r="B15" s="140" t="s">
        <v>71</v>
      </c>
      <c r="C15" s="109" t="s">
        <v>48</v>
      </c>
      <c r="D15" s="117">
        <v>96.2</v>
      </c>
      <c r="E15" s="120">
        <v>1995</v>
      </c>
      <c r="F15" s="97">
        <f>10^(0.75194503*((LOG((D15/175.508)/LOG(10))*(LOG((D15/175.508)/LOG(10))))))</f>
        <v>1.1253071664651682</v>
      </c>
      <c r="G15" s="204">
        <v>125</v>
      </c>
      <c r="H15" s="130">
        <v>130</v>
      </c>
      <c r="I15" s="130">
        <v>135</v>
      </c>
      <c r="J15" s="201">
        <v>140</v>
      </c>
      <c r="K15" s="81">
        <f>IF(MAX(G15:J15)&lt;0,0,MAX(G15:J15))</f>
        <v>140</v>
      </c>
      <c r="L15" s="128">
        <f>K15*F15</f>
        <v>157.54300330512353</v>
      </c>
      <c r="M15" s="82">
        <f>RANK(L15,$L$7:$L$34,0)</f>
        <v>9</v>
      </c>
      <c r="N15" s="155"/>
      <c r="O15" s="225"/>
      <c r="P15" s="225"/>
      <c r="Q15" s="225"/>
      <c r="R15" s="225"/>
      <c r="S15" s="155"/>
      <c r="T15" s="155"/>
    </row>
    <row r="16" spans="1:20" ht="15" customHeight="1" x14ac:dyDescent="0.25">
      <c r="A16" s="217"/>
      <c r="B16" s="139" t="s">
        <v>91</v>
      </c>
      <c r="C16" s="108" t="s">
        <v>48</v>
      </c>
      <c r="D16" s="117">
        <v>108.1</v>
      </c>
      <c r="E16" s="114">
        <v>1982</v>
      </c>
      <c r="F16" s="97">
        <f>10^(0.75194503*((LOG((D16/175.508)/LOG(10))*(LOG((D16/175.508)/LOG(10))))))</f>
        <v>1.0797165618058009</v>
      </c>
      <c r="G16" s="202">
        <v>133</v>
      </c>
      <c r="H16" s="107">
        <v>138</v>
      </c>
      <c r="I16" s="107">
        <v>142</v>
      </c>
      <c r="J16" s="203">
        <v>-147</v>
      </c>
      <c r="K16" s="81">
        <f>IF(MAX(G16:J16)&lt;0,0,MAX(G16:J16))</f>
        <v>142</v>
      </c>
      <c r="L16" s="128">
        <f>K16*F16</f>
        <v>153.31975177642371</v>
      </c>
      <c r="M16" s="82">
        <f>RANK(L16,$L$7:$L$34,0)</f>
        <v>10</v>
      </c>
      <c r="N16" s="155"/>
      <c r="O16" s="225"/>
      <c r="P16" s="225"/>
      <c r="Q16" s="225"/>
      <c r="R16" s="225"/>
      <c r="S16" s="155"/>
      <c r="T16" s="155"/>
    </row>
    <row r="17" spans="1:20" ht="15" customHeight="1" x14ac:dyDescent="0.25">
      <c r="A17" s="217"/>
      <c r="B17" s="140" t="s">
        <v>74</v>
      </c>
      <c r="C17" s="109" t="s">
        <v>52</v>
      </c>
      <c r="D17" s="117">
        <v>91.2</v>
      </c>
      <c r="E17" s="120">
        <v>1994</v>
      </c>
      <c r="F17" s="97">
        <f>10^(0.75194503*((LOG((D17/175.508)/LOG(10))*(LOG((D17/175.508)/LOG(10))))))</f>
        <v>1.1502121909218468</v>
      </c>
      <c r="G17" s="240">
        <v>-125</v>
      </c>
      <c r="H17" s="205">
        <v>-125</v>
      </c>
      <c r="I17" s="134">
        <v>125</v>
      </c>
      <c r="J17" s="201">
        <v>130</v>
      </c>
      <c r="K17" s="81">
        <f>IF(MAX(G17:J17)&lt;0,0,MAX(G17:J17))</f>
        <v>130</v>
      </c>
      <c r="L17" s="128">
        <f>K17*F17</f>
        <v>149.52758481984009</v>
      </c>
      <c r="M17" s="82">
        <f>RANK(L17,$L$7:$L$34,0)</f>
        <v>11</v>
      </c>
      <c r="N17" s="155"/>
      <c r="O17" s="168"/>
      <c r="P17" s="168"/>
      <c r="Q17" s="168"/>
      <c r="R17" s="168"/>
      <c r="S17" s="155"/>
      <c r="T17" s="155"/>
    </row>
    <row r="18" spans="1:20" ht="15" customHeight="1" x14ac:dyDescent="0.25">
      <c r="A18" s="217"/>
      <c r="B18" s="140" t="s">
        <v>75</v>
      </c>
      <c r="C18" s="109" t="s">
        <v>32</v>
      </c>
      <c r="D18" s="117">
        <v>85.3</v>
      </c>
      <c r="E18" s="120">
        <v>1994</v>
      </c>
      <c r="F18" s="97">
        <f>10^(0.75194503*((LOG((D18/175.508)/LOG(10))*(LOG((D18/175.508)/LOG(10))))))</f>
        <v>1.1853078202800524</v>
      </c>
      <c r="G18" s="246">
        <v>113</v>
      </c>
      <c r="H18" s="199">
        <v>117</v>
      </c>
      <c r="I18" s="249">
        <v>120</v>
      </c>
      <c r="J18" s="182">
        <v>123</v>
      </c>
      <c r="K18" s="81">
        <f>IF(MAX(G18:J18)&lt;0,0,MAX(G18:J18))</f>
        <v>123</v>
      </c>
      <c r="L18" s="128">
        <f>K18*F18</f>
        <v>145.79286189444645</v>
      </c>
      <c r="M18" s="82">
        <f>RANK(L18,$L$7:$L$34,0)</f>
        <v>12</v>
      </c>
      <c r="N18" s="155"/>
      <c r="O18" s="168"/>
      <c r="P18" s="168"/>
      <c r="Q18" s="168"/>
      <c r="R18" s="168"/>
      <c r="S18" s="155"/>
      <c r="T18" s="155"/>
    </row>
    <row r="19" spans="1:20" ht="15" customHeight="1" x14ac:dyDescent="0.25">
      <c r="A19" s="217"/>
      <c r="B19" s="238" t="s">
        <v>83</v>
      </c>
      <c r="C19" s="109" t="s">
        <v>82</v>
      </c>
      <c r="D19" s="117">
        <v>98.6</v>
      </c>
      <c r="E19" s="115">
        <v>1986</v>
      </c>
      <c r="F19" s="97">
        <f>10^(0.75194503*((LOG((D19/175.508)/LOG(10))*(LOG((D19/175.508)/LOG(10))))))</f>
        <v>1.1146912866695267</v>
      </c>
      <c r="G19" s="133">
        <v>122</v>
      </c>
      <c r="H19" s="134">
        <v>125</v>
      </c>
      <c r="I19" s="137">
        <v>127</v>
      </c>
      <c r="J19" s="126">
        <v>130</v>
      </c>
      <c r="K19" s="81">
        <f>IF(MAX(G19:J19)&lt;0,0,MAX(G19:J19))</f>
        <v>130</v>
      </c>
      <c r="L19" s="128">
        <f>K19*F19</f>
        <v>144.90986726703846</v>
      </c>
      <c r="M19" s="82">
        <f>RANK(L19,$L$7:$L$34,0)</f>
        <v>13</v>
      </c>
      <c r="N19" s="155"/>
      <c r="O19" s="168"/>
      <c r="P19" s="168"/>
      <c r="Q19" s="168"/>
      <c r="R19" s="168"/>
      <c r="S19" s="155"/>
      <c r="T19" s="155"/>
    </row>
    <row r="20" spans="1:20" ht="15" customHeight="1" x14ac:dyDescent="0.25">
      <c r="A20" s="217"/>
      <c r="B20" s="140" t="s">
        <v>66</v>
      </c>
      <c r="C20" s="109" t="s">
        <v>52</v>
      </c>
      <c r="D20" s="117">
        <v>71.5</v>
      </c>
      <c r="E20" s="120">
        <v>1984</v>
      </c>
      <c r="F20" s="97">
        <f>10^(0.75194503*((LOG((D20/175.508)/LOG(10))*(LOG((D20/175.508)/LOG(10))))))</f>
        <v>1.3012642169362538</v>
      </c>
      <c r="G20" s="129">
        <v>107</v>
      </c>
      <c r="H20" s="130">
        <v>111</v>
      </c>
      <c r="I20" s="130">
        <v>-115</v>
      </c>
      <c r="J20" s="126">
        <v>-115</v>
      </c>
      <c r="K20" s="81">
        <f>IF(MAX(G20:J20)&lt;0,0,MAX(G20:J20))</f>
        <v>111</v>
      </c>
      <c r="L20" s="128">
        <f>K20*F20</f>
        <v>144.44032807992417</v>
      </c>
      <c r="M20" s="82">
        <f>RANK(L20,$L$7:$L$34,0)</f>
        <v>14</v>
      </c>
      <c r="N20" s="155"/>
      <c r="O20" s="215"/>
      <c r="P20" s="215"/>
      <c r="Q20" s="215"/>
      <c r="R20" s="215"/>
      <c r="S20" s="155"/>
      <c r="T20" s="155"/>
    </row>
    <row r="21" spans="1:20" ht="15" customHeight="1" x14ac:dyDescent="0.25">
      <c r="A21" s="217"/>
      <c r="B21" s="140" t="s">
        <v>90</v>
      </c>
      <c r="C21" s="109" t="s">
        <v>32</v>
      </c>
      <c r="D21" s="117">
        <v>101.2</v>
      </c>
      <c r="E21" s="120">
        <v>1968</v>
      </c>
      <c r="F21" s="97">
        <f>10^(0.75194503*((LOG((D21/175.508)/LOG(10))*(LOG((D21/175.508)/LOG(10))))))</f>
        <v>1.1040626079378568</v>
      </c>
      <c r="G21" s="129">
        <v>114</v>
      </c>
      <c r="H21" s="130">
        <v>117</v>
      </c>
      <c r="I21" s="130">
        <v>127</v>
      </c>
      <c r="J21" s="126">
        <v>130</v>
      </c>
      <c r="K21" s="81">
        <f>IF(MAX(G21:J21)&lt;0,0,MAX(G21:J21))</f>
        <v>130</v>
      </c>
      <c r="L21" s="128">
        <f>K21*F21</f>
        <v>143.5281390319214</v>
      </c>
      <c r="M21" s="82">
        <f>RANK(L21,$L$7:$L$34,0)</f>
        <v>15</v>
      </c>
      <c r="N21" s="155"/>
      <c r="O21" s="215"/>
      <c r="P21" s="215"/>
      <c r="Q21" s="215"/>
      <c r="R21" s="215"/>
      <c r="S21" s="155"/>
      <c r="T21" s="155"/>
    </row>
    <row r="22" spans="1:20" ht="15" customHeight="1" x14ac:dyDescent="0.25">
      <c r="A22" s="217"/>
      <c r="B22" s="140" t="s">
        <v>77</v>
      </c>
      <c r="C22" s="109" t="s">
        <v>52</v>
      </c>
      <c r="D22" s="117">
        <v>86.1</v>
      </c>
      <c r="E22" s="120">
        <v>1987</v>
      </c>
      <c r="F22" s="97">
        <f>10^(0.75194503*((LOG((D22/175.508)/LOG(10))*(LOG((D22/175.508)/LOG(10))))))</f>
        <v>1.1801386716100772</v>
      </c>
      <c r="G22" s="129">
        <v>112</v>
      </c>
      <c r="H22" s="130">
        <v>116</v>
      </c>
      <c r="I22" s="131">
        <v>120</v>
      </c>
      <c r="J22" s="126">
        <v>-123</v>
      </c>
      <c r="K22" s="81">
        <f>IF(MAX(G22:J22)&lt;0,0,MAX(G22:J22))</f>
        <v>120</v>
      </c>
      <c r="L22" s="128">
        <f>K22*F22</f>
        <v>141.61664059320927</v>
      </c>
      <c r="M22" s="82">
        <f>RANK(L22,$L$7:$L$34,0)</f>
        <v>16</v>
      </c>
      <c r="N22" s="155"/>
      <c r="O22" s="215"/>
      <c r="P22" s="215"/>
      <c r="Q22" s="215"/>
      <c r="R22" s="215"/>
      <c r="S22" s="155"/>
      <c r="T22" s="155"/>
    </row>
    <row r="23" spans="1:20" ht="15.75" customHeight="1" x14ac:dyDescent="0.25">
      <c r="A23" s="217"/>
      <c r="B23" s="139" t="s">
        <v>72</v>
      </c>
      <c r="C23" s="108" t="s">
        <v>73</v>
      </c>
      <c r="D23" s="117">
        <v>89.3</v>
      </c>
      <c r="E23" s="114">
        <v>1993</v>
      </c>
      <c r="F23" s="97">
        <f>10^(0.75194503*((LOG((D23/175.508)/LOG(10))*(LOG((D23/175.508)/LOG(10))))))</f>
        <v>1.1607806630652793</v>
      </c>
      <c r="G23" s="123">
        <v>115</v>
      </c>
      <c r="H23" s="107">
        <v>118</v>
      </c>
      <c r="I23" s="107">
        <v>120</v>
      </c>
      <c r="J23" s="125">
        <v>-122</v>
      </c>
      <c r="K23" s="81">
        <f>IF(MAX(G23:J23)&lt;0,0,MAX(G23:J23))</f>
        <v>120</v>
      </c>
      <c r="L23" s="128">
        <f>K23*F23</f>
        <v>139.29367956783352</v>
      </c>
      <c r="M23" s="82">
        <f>RANK(L23,$L$7:$L$34,0)</f>
        <v>17</v>
      </c>
      <c r="N23" s="155"/>
      <c r="O23" s="215"/>
      <c r="P23" s="215"/>
      <c r="Q23" s="215"/>
      <c r="R23" s="215"/>
      <c r="S23" s="155"/>
      <c r="T23" s="155"/>
    </row>
    <row r="24" spans="1:20" ht="15" customHeight="1" x14ac:dyDescent="0.25">
      <c r="A24" s="217"/>
      <c r="B24" s="139" t="s">
        <v>68</v>
      </c>
      <c r="C24" s="108" t="s">
        <v>32</v>
      </c>
      <c r="D24" s="117">
        <v>77.8</v>
      </c>
      <c r="E24" s="114">
        <v>1990</v>
      </c>
      <c r="F24" s="97">
        <f>10^(0.75194503*((LOG((D24/175.508)/LOG(10))*(LOG((D24/175.508)/LOG(10))))))</f>
        <v>1.2412739774794395</v>
      </c>
      <c r="G24" s="123">
        <v>101</v>
      </c>
      <c r="H24" s="130">
        <v>105</v>
      </c>
      <c r="I24" s="131">
        <v>108</v>
      </c>
      <c r="J24" s="126">
        <v>110</v>
      </c>
      <c r="K24" s="81">
        <f>IF(MAX(G24:J24)&lt;0,0,MAX(G24:J24))</f>
        <v>110</v>
      </c>
      <c r="L24" s="128">
        <f>K24*F24</f>
        <v>136.54013752273835</v>
      </c>
      <c r="M24" s="82">
        <f>RANK(L24,$L$7:$L$34,0)</f>
        <v>18</v>
      </c>
      <c r="N24" s="155"/>
      <c r="O24" s="215"/>
      <c r="P24" s="215"/>
      <c r="Q24" s="215"/>
      <c r="R24" s="215"/>
      <c r="S24" s="155"/>
      <c r="T24" s="155"/>
    </row>
    <row r="25" spans="1:20" ht="15" customHeight="1" x14ac:dyDescent="0.25">
      <c r="A25" s="217"/>
      <c r="B25" s="138" t="s">
        <v>79</v>
      </c>
      <c r="C25" s="109" t="s">
        <v>48</v>
      </c>
      <c r="D25" s="117">
        <v>69.8</v>
      </c>
      <c r="E25" s="120">
        <v>1998</v>
      </c>
      <c r="F25" s="97">
        <f>10^(0.75194503*((LOG((D25/175.508)/LOG(10))*(LOG((D25/175.508)/LOG(10))))))</f>
        <v>1.3200091301642007</v>
      </c>
      <c r="G25" s="122">
        <v>97</v>
      </c>
      <c r="H25" s="130">
        <v>-101</v>
      </c>
      <c r="I25" s="130">
        <v>101</v>
      </c>
      <c r="J25" s="126">
        <v>-104</v>
      </c>
      <c r="K25" s="81">
        <f>IF(MAX(G25:J25)&lt;0,0,MAX(G25:J25))</f>
        <v>101</v>
      </c>
      <c r="L25" s="128">
        <f>K25*F25</f>
        <v>133.32092214658428</v>
      </c>
      <c r="M25" s="82">
        <f>RANK(L25,$L$7:$L$34,0)</f>
        <v>19</v>
      </c>
      <c r="N25" s="155"/>
      <c r="O25" s="215"/>
      <c r="P25" s="215"/>
      <c r="Q25" s="215"/>
      <c r="R25" s="215"/>
      <c r="S25" s="155"/>
      <c r="T25" s="155"/>
    </row>
    <row r="26" spans="1:20" ht="15" customHeight="1" x14ac:dyDescent="0.25">
      <c r="A26" s="217"/>
      <c r="B26" s="140" t="s">
        <v>76</v>
      </c>
      <c r="C26" s="109" t="s">
        <v>52</v>
      </c>
      <c r="D26" s="117">
        <v>106.7</v>
      </c>
      <c r="E26" s="120">
        <v>1977</v>
      </c>
      <c r="F26" s="97">
        <f>10^(0.75194503*((LOG((D26/175.508)/LOG(10))*(LOG((D26/175.508)/LOG(10))))))</f>
        <v>1.0842409382764637</v>
      </c>
      <c r="G26" s="129">
        <v>115</v>
      </c>
      <c r="H26" s="130">
        <v>118</v>
      </c>
      <c r="I26" s="130">
        <v>121</v>
      </c>
      <c r="J26" s="126">
        <v>-125</v>
      </c>
      <c r="K26" s="81">
        <f>IF(MAX(G26:J26)&lt;0,0,MAX(G26:J26))</f>
        <v>121</v>
      </c>
      <c r="L26" s="128">
        <f>K26*F26</f>
        <v>131.19315353145211</v>
      </c>
      <c r="M26" s="82">
        <f>RANK(L26,$L$7:$L$34,0)</f>
        <v>20</v>
      </c>
      <c r="N26" s="155"/>
      <c r="O26" s="215"/>
      <c r="P26" s="215"/>
      <c r="Q26" s="215"/>
      <c r="R26" s="215"/>
      <c r="S26" s="155"/>
      <c r="T26" s="155"/>
    </row>
    <row r="27" spans="1:20" ht="16.5" customHeight="1" x14ac:dyDescent="0.25">
      <c r="A27" s="217"/>
      <c r="B27" s="95" t="s">
        <v>67</v>
      </c>
      <c r="C27" s="109" t="s">
        <v>52</v>
      </c>
      <c r="D27" s="117">
        <v>84.8</v>
      </c>
      <c r="E27" s="114">
        <v>1992</v>
      </c>
      <c r="F27" s="97">
        <f>10^(0.75194503*((LOG((D27/175.508)/LOG(10))*(LOG((D27/175.508)/LOG(10))))))</f>
        <v>1.1886095449316585</v>
      </c>
      <c r="G27" s="123">
        <v>105</v>
      </c>
      <c r="H27" s="130">
        <v>-108</v>
      </c>
      <c r="I27" s="131">
        <v>108</v>
      </c>
      <c r="J27" s="126">
        <v>-112</v>
      </c>
      <c r="K27" s="81">
        <f>IF(MAX(G27:J27)&lt;0,0,MAX(G27:J27))</f>
        <v>108</v>
      </c>
      <c r="L27" s="128">
        <f>K27*F27</f>
        <v>128.36983085261912</v>
      </c>
      <c r="M27" s="82">
        <f>RANK(L27,$L$7:$L$34,0)</f>
        <v>21</v>
      </c>
      <c r="N27" s="155"/>
      <c r="O27" s="215"/>
      <c r="P27" s="215"/>
      <c r="Q27" s="215"/>
      <c r="R27" s="215"/>
      <c r="S27" s="155"/>
      <c r="T27" s="155"/>
    </row>
    <row r="28" spans="1:20" ht="16.5" customHeight="1" x14ac:dyDescent="0.25">
      <c r="A28" s="217"/>
      <c r="B28" s="239" t="s">
        <v>81</v>
      </c>
      <c r="C28" s="108" t="s">
        <v>82</v>
      </c>
      <c r="D28" s="117">
        <v>107.1</v>
      </c>
      <c r="E28" s="115">
        <v>1958</v>
      </c>
      <c r="F28" s="97">
        <f>10^(0.75194503*((LOG((D28/175.508)/LOG(10))*(LOG((D28/175.508)/LOG(10))))))</f>
        <v>1.0829279951490043</v>
      </c>
      <c r="G28" s="123">
        <v>110</v>
      </c>
      <c r="H28" s="107">
        <v>115</v>
      </c>
      <c r="I28" s="116">
        <v>-117</v>
      </c>
      <c r="J28" s="125">
        <v>-117</v>
      </c>
      <c r="K28" s="81">
        <f>IF(MAX(G28:J28)&lt;0,0,MAX(G28:J28))</f>
        <v>115</v>
      </c>
      <c r="L28" s="128">
        <f>K28*F28</f>
        <v>124.53671944213549</v>
      </c>
      <c r="M28" s="82">
        <f>RANK(L28,$L$7:$L$34,0)</f>
        <v>22</v>
      </c>
      <c r="N28" s="155"/>
      <c r="O28" s="215"/>
      <c r="P28" s="215"/>
      <c r="Q28" s="215"/>
      <c r="R28" s="215"/>
      <c r="S28" s="155"/>
      <c r="T28" s="155"/>
    </row>
    <row r="29" spans="1:20" ht="16.5" customHeight="1" x14ac:dyDescent="0.25">
      <c r="A29" s="217"/>
      <c r="B29" s="139" t="s">
        <v>61</v>
      </c>
      <c r="C29" s="108" t="s">
        <v>50</v>
      </c>
      <c r="D29" s="117">
        <v>83.4</v>
      </c>
      <c r="E29" s="114">
        <v>1999</v>
      </c>
      <c r="F29" s="97">
        <f>10^(0.75194503*((LOG((D29/175.508)/LOG(10))*(LOG((D29/175.508)/LOG(10))))))</f>
        <v>1.1981556918647693</v>
      </c>
      <c r="G29" s="123">
        <v>89</v>
      </c>
      <c r="H29" s="130">
        <v>94</v>
      </c>
      <c r="I29" s="131">
        <v>98</v>
      </c>
      <c r="J29" s="126">
        <v>-101</v>
      </c>
      <c r="K29" s="81">
        <f>IF(MAX(G29:J29)&lt;0,0,MAX(G29:J29))</f>
        <v>98</v>
      </c>
      <c r="L29" s="128">
        <f>K29*F29</f>
        <v>117.4192578027474</v>
      </c>
      <c r="M29" s="82">
        <f>RANK(L29,$L$7:$L$34,0)</f>
        <v>23</v>
      </c>
      <c r="N29" s="155"/>
      <c r="O29" s="215"/>
      <c r="P29" s="215"/>
      <c r="Q29" s="215"/>
      <c r="R29" s="215"/>
      <c r="S29" s="155"/>
      <c r="T29" s="155"/>
    </row>
    <row r="30" spans="1:20" ht="16.5" customHeight="1" x14ac:dyDescent="0.25">
      <c r="A30" s="217"/>
      <c r="B30" s="238" t="s">
        <v>59</v>
      </c>
      <c r="C30" s="109" t="s">
        <v>60</v>
      </c>
      <c r="D30" s="117">
        <v>82.7</v>
      </c>
      <c r="E30" s="244">
        <v>2000</v>
      </c>
      <c r="F30" s="97">
        <f>10^(0.75194503*((LOG((D30/175.508)/LOG(10))*(LOG((D30/175.508)/LOG(10))))))</f>
        <v>1.203101263708146</v>
      </c>
      <c r="G30" s="122">
        <v>85</v>
      </c>
      <c r="H30" s="107">
        <v>90</v>
      </c>
      <c r="I30" s="107">
        <v>-95</v>
      </c>
      <c r="J30" s="125">
        <v>-97</v>
      </c>
      <c r="K30" s="81">
        <f>IF(MAX(G30:J30)&lt;0,0,MAX(G30:J30))</f>
        <v>90</v>
      </c>
      <c r="L30" s="128">
        <f>K30*F30</f>
        <v>108.27911373373314</v>
      </c>
      <c r="M30" s="82">
        <f>RANK(L30,$L$7:$L$34,0)</f>
        <v>24</v>
      </c>
      <c r="N30" s="155"/>
      <c r="O30" s="215"/>
      <c r="P30" s="215"/>
      <c r="Q30" s="215"/>
      <c r="R30" s="215"/>
      <c r="S30" s="155"/>
      <c r="T30" s="155"/>
    </row>
    <row r="31" spans="1:20" ht="16.5" customHeight="1" x14ac:dyDescent="0.25">
      <c r="A31" s="217"/>
      <c r="B31" s="139" t="s">
        <v>65</v>
      </c>
      <c r="C31" s="108" t="s">
        <v>52</v>
      </c>
      <c r="D31" s="117">
        <v>76.3</v>
      </c>
      <c r="E31" s="114">
        <v>1996</v>
      </c>
      <c r="F31" s="97">
        <f>10^(0.75194503*((LOG((D31/175.508)/LOG(10))*(LOG((D31/175.508)/LOG(10))))))</f>
        <v>1.2543363408053021</v>
      </c>
      <c r="G31" s="123">
        <v>70</v>
      </c>
      <c r="H31" s="131">
        <v>80</v>
      </c>
      <c r="I31" s="136">
        <v>85</v>
      </c>
      <c r="J31" s="126">
        <v>-90</v>
      </c>
      <c r="K31" s="81">
        <f>IF(MAX(G31:J31)&lt;0,0,MAX(G31:J31))</f>
        <v>85</v>
      </c>
      <c r="L31" s="128">
        <f>K31*F31</f>
        <v>106.61858896845068</v>
      </c>
      <c r="M31" s="82">
        <f>RANK(L31,$L$7:$L$34,0)</f>
        <v>25</v>
      </c>
      <c r="N31" s="155"/>
      <c r="O31" s="162"/>
      <c r="P31" s="163"/>
      <c r="Q31" s="164"/>
      <c r="R31" s="155"/>
      <c r="S31" s="155"/>
      <c r="T31" s="155"/>
    </row>
    <row r="32" spans="1:20" ht="16.5" customHeight="1" x14ac:dyDescent="0.25">
      <c r="A32" s="217"/>
      <c r="B32" s="95" t="s">
        <v>63</v>
      </c>
      <c r="C32" s="109" t="s">
        <v>32</v>
      </c>
      <c r="D32" s="117">
        <v>112.8</v>
      </c>
      <c r="E32" s="114">
        <v>1973</v>
      </c>
      <c r="F32" s="97">
        <f>10^(0.75194503*((LOG((D32/175.508)/LOG(10))*(LOG((D32/175.508)/LOG(10))))))</f>
        <v>1.0658993173521703</v>
      </c>
      <c r="G32" s="123">
        <v>90</v>
      </c>
      <c r="H32" s="107">
        <v>94</v>
      </c>
      <c r="I32" s="107">
        <v>-97</v>
      </c>
      <c r="J32" s="125">
        <v>-97</v>
      </c>
      <c r="K32" s="81">
        <f>IF(MAX(G32:J32)&lt;0,0,MAX(G32:J32))</f>
        <v>94</v>
      </c>
      <c r="L32" s="128">
        <f>K32*F32</f>
        <v>100.19453583110401</v>
      </c>
      <c r="M32" s="82">
        <f>RANK(L32,$L$7:$L$34,0)</f>
        <v>26</v>
      </c>
      <c r="N32" s="155"/>
      <c r="O32" s="162"/>
      <c r="P32" s="163"/>
      <c r="Q32" s="164"/>
      <c r="R32" s="155"/>
      <c r="S32" s="155"/>
      <c r="T32" s="155"/>
    </row>
    <row r="33" spans="1:20" ht="16.5" customHeight="1" x14ac:dyDescent="0.25">
      <c r="A33" s="217"/>
      <c r="B33" s="95" t="s">
        <v>62</v>
      </c>
      <c r="C33" s="109" t="s">
        <v>50</v>
      </c>
      <c r="D33" s="117">
        <v>78.400000000000006</v>
      </c>
      <c r="E33" s="114">
        <v>2000</v>
      </c>
      <c r="F33" s="97">
        <f>10^(0.75194503*((LOG((D33/175.508)/LOG(10))*(LOG((D33/175.508)/LOG(10))))))</f>
        <v>1.2362411313282118</v>
      </c>
      <c r="G33" s="123">
        <v>65</v>
      </c>
      <c r="H33" s="130">
        <v>70</v>
      </c>
      <c r="I33" s="130">
        <v>73</v>
      </c>
      <c r="J33" s="126">
        <v>75</v>
      </c>
      <c r="K33" s="81">
        <f>IF(MAX(G33:J33)&lt;0,0,MAX(G33:J33))</f>
        <v>75</v>
      </c>
      <c r="L33" s="128">
        <f>K33*F33</f>
        <v>92.718084849615877</v>
      </c>
      <c r="M33" s="82">
        <f>RANK(L33,$L$7:$L$34,0)</f>
        <v>27</v>
      </c>
      <c r="N33" s="155"/>
      <c r="O33" s="162"/>
      <c r="P33" s="163"/>
      <c r="Q33" s="164"/>
      <c r="R33" s="155"/>
      <c r="S33" s="155"/>
      <c r="T33" s="155"/>
    </row>
    <row r="34" spans="1:20" ht="16.5" customHeight="1" thickBot="1" x14ac:dyDescent="0.3">
      <c r="A34" s="217"/>
      <c r="B34" s="172" t="s">
        <v>64</v>
      </c>
      <c r="C34" s="173" t="s">
        <v>52</v>
      </c>
      <c r="D34" s="171">
        <v>64.7</v>
      </c>
      <c r="E34" s="174">
        <v>2000</v>
      </c>
      <c r="F34" s="98">
        <f>10^(0.75194503*((LOG((D34/175.508)/LOG(10))*(LOG((D34/175.508)/LOG(10))))))</f>
        <v>1.3843223047160491</v>
      </c>
      <c r="G34" s="175">
        <v>60</v>
      </c>
      <c r="H34" s="241">
        <v>63</v>
      </c>
      <c r="I34" s="241">
        <v>65</v>
      </c>
      <c r="J34" s="177">
        <v>-70</v>
      </c>
      <c r="K34" s="93">
        <f>IF(MAX(G34:J34)&lt;0,0,MAX(G34:J34))</f>
        <v>65</v>
      </c>
      <c r="L34" s="178">
        <f>K34*F34</f>
        <v>89.980949806543194</v>
      </c>
      <c r="M34" s="94">
        <f>RANK(L34,$L$7:$L$34,0)</f>
        <v>28</v>
      </c>
      <c r="N34" s="155"/>
      <c r="O34" s="162"/>
      <c r="P34" s="163"/>
      <c r="Q34" s="164"/>
      <c r="R34" s="155"/>
      <c r="S34" s="155"/>
      <c r="T34" s="155"/>
    </row>
    <row r="35" spans="1:20" ht="16.5" customHeight="1" thickTop="1" x14ac:dyDescent="0.25">
      <c r="A35" s="155"/>
      <c r="B35" s="165"/>
      <c r="C35" s="165"/>
      <c r="D35" s="165"/>
      <c r="E35" s="165"/>
      <c r="F35" s="166"/>
      <c r="G35" s="165"/>
      <c r="H35" s="165"/>
      <c r="I35" s="165"/>
      <c r="J35" s="165"/>
      <c r="K35" s="165"/>
      <c r="L35" s="165"/>
      <c r="M35" s="165"/>
      <c r="N35" s="155"/>
      <c r="O35" s="155"/>
      <c r="P35" s="167"/>
      <c r="Q35" s="155"/>
      <c r="R35" s="155"/>
      <c r="S35" s="155"/>
      <c r="T35" s="155"/>
    </row>
    <row r="36" spans="1:20" ht="16.5" customHeight="1" x14ac:dyDescent="0.25">
      <c r="A36" s="155"/>
      <c r="B36" s="165"/>
      <c r="C36" s="215"/>
      <c r="D36" s="215"/>
      <c r="E36" s="215"/>
      <c r="F36" s="215"/>
      <c r="G36" s="215"/>
      <c r="H36" s="215"/>
      <c r="I36" s="215"/>
      <c r="J36" s="215"/>
      <c r="K36" s="165"/>
      <c r="L36" s="165"/>
      <c r="M36" s="165"/>
      <c r="N36" s="155"/>
      <c r="O36" s="155"/>
      <c r="P36" s="167"/>
      <c r="Q36" s="155"/>
      <c r="R36" s="155"/>
      <c r="S36" s="155"/>
      <c r="T36" s="155"/>
    </row>
    <row r="37" spans="1:20" ht="16.5" customHeight="1" x14ac:dyDescent="0.25">
      <c r="A37" s="155"/>
      <c r="B37" s="165"/>
      <c r="C37" s="215"/>
      <c r="D37" s="215"/>
      <c r="E37" s="215"/>
      <c r="F37" s="215"/>
      <c r="G37" s="215"/>
      <c r="H37" s="215"/>
      <c r="I37" s="215"/>
      <c r="J37" s="215"/>
      <c r="K37" s="165"/>
      <c r="L37" s="165"/>
      <c r="M37" s="165"/>
      <c r="N37" s="155"/>
      <c r="O37" s="155"/>
      <c r="P37" s="167"/>
      <c r="Q37" s="155"/>
      <c r="R37" s="155"/>
      <c r="S37" s="155"/>
      <c r="T37" s="155"/>
    </row>
    <row r="38" spans="1:20" ht="16.5" customHeight="1" x14ac:dyDescent="0.25">
      <c r="A38" s="155"/>
      <c r="B38" s="165"/>
      <c r="C38" s="215"/>
      <c r="D38" s="215"/>
      <c r="E38" s="215"/>
      <c r="F38" s="215"/>
      <c r="G38" s="215"/>
      <c r="H38" s="215"/>
      <c r="I38" s="215"/>
      <c r="J38" s="215"/>
      <c r="K38" s="165"/>
      <c r="L38" s="165"/>
      <c r="M38" s="165"/>
      <c r="N38" s="155"/>
      <c r="O38" s="155"/>
      <c r="P38" s="167"/>
      <c r="Q38" s="155"/>
      <c r="R38" s="155"/>
      <c r="S38" s="155"/>
      <c r="T38" s="155"/>
    </row>
    <row r="39" spans="1:20" ht="12.75" customHeight="1" x14ac:dyDescent="0.25">
      <c r="A39" s="155"/>
      <c r="B39" s="165"/>
      <c r="C39" s="215"/>
      <c r="D39" s="215"/>
      <c r="E39" s="215"/>
      <c r="F39" s="215"/>
      <c r="G39" s="215"/>
      <c r="H39" s="215"/>
      <c r="I39" s="215"/>
      <c r="J39" s="215"/>
      <c r="K39" s="165"/>
      <c r="L39" s="165"/>
      <c r="M39" s="165"/>
      <c r="N39" s="155"/>
      <c r="O39" s="155"/>
      <c r="P39" s="167"/>
      <c r="Q39" s="155"/>
      <c r="R39" s="155"/>
      <c r="S39" s="155"/>
      <c r="T39" s="155"/>
    </row>
    <row r="40" spans="1:20" ht="12.75" customHeight="1" x14ac:dyDescent="0.25">
      <c r="A40" s="155"/>
      <c r="B40" s="165"/>
      <c r="C40" s="215"/>
      <c r="D40" s="215"/>
      <c r="E40" s="215"/>
      <c r="F40" s="215"/>
      <c r="G40" s="215"/>
      <c r="H40" s="215"/>
      <c r="I40" s="215"/>
      <c r="J40" s="215"/>
      <c r="K40" s="165"/>
      <c r="L40" s="165"/>
      <c r="M40" s="165"/>
      <c r="N40" s="155"/>
      <c r="O40" s="155"/>
      <c r="P40" s="155"/>
      <c r="Q40" s="155"/>
      <c r="R40" s="155"/>
      <c r="S40" s="155"/>
      <c r="T40" s="155"/>
    </row>
    <row r="41" spans="1:20" ht="12.75" customHeight="1" x14ac:dyDescent="0.25">
      <c r="A41" s="155"/>
      <c r="B41" s="165"/>
      <c r="C41" s="215"/>
      <c r="D41" s="215"/>
      <c r="E41" s="215"/>
      <c r="F41" s="215"/>
      <c r="G41" s="215"/>
      <c r="H41" s="215"/>
      <c r="I41" s="215"/>
      <c r="J41" s="215"/>
      <c r="K41" s="165"/>
      <c r="L41" s="165"/>
      <c r="M41" s="165"/>
      <c r="N41" s="155"/>
      <c r="O41" s="155"/>
      <c r="P41" s="155"/>
      <c r="Q41" s="155"/>
      <c r="R41" s="155"/>
      <c r="S41" s="155"/>
      <c r="T41" s="155"/>
    </row>
    <row r="42" spans="1:20" ht="12.75" customHeight="1" x14ac:dyDescent="0.25">
      <c r="A42" s="155"/>
      <c r="B42" s="165"/>
      <c r="C42" s="215"/>
      <c r="D42" s="215"/>
      <c r="E42" s="215"/>
      <c r="F42" s="215"/>
      <c r="G42" s="215"/>
      <c r="H42" s="215"/>
      <c r="I42" s="215"/>
      <c r="J42" s="215"/>
      <c r="K42" s="165"/>
      <c r="L42" s="165"/>
      <c r="M42" s="165"/>
      <c r="N42" s="155"/>
      <c r="O42" s="155"/>
      <c r="P42" s="155"/>
      <c r="Q42" s="155"/>
      <c r="R42" s="155"/>
      <c r="S42" s="155"/>
      <c r="T42" s="155"/>
    </row>
    <row r="43" spans="1:20" ht="12.75" customHeight="1" x14ac:dyDescent="0.25">
      <c r="A43" s="15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55"/>
      <c r="O43" s="155"/>
      <c r="P43" s="155"/>
      <c r="Q43" s="155"/>
      <c r="R43" s="155"/>
      <c r="S43" s="155"/>
      <c r="T43" s="155"/>
    </row>
    <row r="44" spans="1:20" ht="12.75" customHeight="1" x14ac:dyDescent="0.25">
      <c r="A44" s="15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55"/>
      <c r="O44" s="155"/>
      <c r="P44" s="155"/>
      <c r="Q44" s="155"/>
      <c r="R44" s="155"/>
      <c r="S44" s="155"/>
      <c r="T44" s="155"/>
    </row>
    <row r="45" spans="1:20" ht="12.75" customHeight="1" x14ac:dyDescent="0.25">
      <c r="A45" s="15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55"/>
      <c r="O45" s="155"/>
      <c r="P45" s="155"/>
      <c r="Q45" s="155"/>
      <c r="R45" s="155"/>
      <c r="S45" s="155"/>
      <c r="T45" s="155"/>
    </row>
    <row r="46" spans="1:20" ht="12.75" customHeight="1" x14ac:dyDescent="0.25">
      <c r="A46" s="15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55"/>
      <c r="O46" s="155"/>
      <c r="P46" s="155"/>
      <c r="Q46" s="155"/>
      <c r="R46" s="155"/>
      <c r="S46" s="155"/>
      <c r="T46" s="155"/>
    </row>
    <row r="47" spans="1:20" ht="12.75" customHeight="1" x14ac:dyDescent="0.25">
      <c r="A47" s="15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55"/>
      <c r="O47" s="155"/>
      <c r="P47" s="155"/>
      <c r="Q47" s="155"/>
      <c r="R47" s="155"/>
      <c r="S47" s="155"/>
      <c r="T47" s="155"/>
    </row>
    <row r="48" spans="1:20" ht="12.75" customHeight="1" x14ac:dyDescent="0.25">
      <c r="A48" s="15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55"/>
      <c r="O48" s="155"/>
      <c r="P48" s="155"/>
      <c r="Q48" s="155"/>
      <c r="R48" s="155"/>
      <c r="S48" s="155"/>
      <c r="T48" s="155"/>
    </row>
    <row r="49" spans="1:20" ht="12.75" customHeight="1" x14ac:dyDescent="0.25">
      <c r="A49" s="15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55"/>
      <c r="O49" s="155"/>
      <c r="P49" s="155"/>
      <c r="Q49" s="155"/>
      <c r="R49" s="155"/>
      <c r="S49" s="155"/>
      <c r="T49" s="155"/>
    </row>
    <row r="50" spans="1:20" ht="12.75" customHeight="1" x14ac:dyDescent="0.25">
      <c r="A50" s="15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55"/>
      <c r="O50" s="155"/>
      <c r="P50" s="155"/>
      <c r="Q50" s="155"/>
      <c r="R50" s="155"/>
      <c r="S50" s="155"/>
      <c r="T50" s="155"/>
    </row>
    <row r="51" spans="1:20" ht="12.75" customHeight="1" x14ac:dyDescent="0.25">
      <c r="A51" s="15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55"/>
      <c r="O51" s="155"/>
      <c r="P51" s="155"/>
      <c r="Q51" s="155"/>
      <c r="R51" s="155"/>
      <c r="S51" s="155"/>
      <c r="T51" s="155"/>
    </row>
    <row r="52" spans="1:20" ht="12.75" customHeight="1" x14ac:dyDescent="0.25">
      <c r="A52" s="15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55"/>
      <c r="O52" s="155"/>
      <c r="P52" s="155"/>
      <c r="Q52" s="155"/>
      <c r="R52" s="155"/>
      <c r="S52" s="155"/>
      <c r="T52" s="155"/>
    </row>
    <row r="53" spans="1:20" ht="12.75" customHeight="1" x14ac:dyDescent="0.25">
      <c r="A53" s="15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55"/>
      <c r="O53" s="155"/>
      <c r="P53" s="155"/>
      <c r="Q53" s="155"/>
      <c r="R53" s="155"/>
      <c r="S53" s="155"/>
      <c r="T53" s="155"/>
    </row>
    <row r="56" spans="1:20" ht="20.25" customHeight="1" x14ac:dyDescent="0.2"/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20.2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8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</sheetData>
  <sheetProtection selectLockedCells="1" selectUnlockedCells="1"/>
  <sortState ref="B7:M34">
    <sortCondition ref="M7:M34"/>
  </sortState>
  <mergeCells count="12">
    <mergeCell ref="O6:R16"/>
    <mergeCell ref="O20:R30"/>
    <mergeCell ref="C36:J42"/>
    <mergeCell ref="A5:A34"/>
    <mergeCell ref="B5:M5"/>
    <mergeCell ref="B6:F6"/>
    <mergeCell ref="G6:K6"/>
    <mergeCell ref="A1:A3"/>
    <mergeCell ref="B1:M1"/>
    <mergeCell ref="B2:M2"/>
    <mergeCell ref="B3:M3"/>
    <mergeCell ref="A4:M4"/>
  </mergeCells>
  <conditionalFormatting sqref="F5:F6 G18:G22">
    <cfRule type="cellIs" dxfId="15" priority="37" stopIfTrue="1" operator="lessThan">
      <formula>0</formula>
    </cfRule>
    <cfRule type="cellIs" dxfId="14" priority="38" stopIfTrue="1" operator="lessThan">
      <formula>0</formula>
    </cfRule>
  </conditionalFormatting>
  <conditionalFormatting sqref="G18:H20 G22:H22 G24:H29 G23 G31:H32 G30 F35:F37 G33 G21 G34:H37">
    <cfRule type="cellIs" dxfId="13" priority="23" stopIfTrue="1" operator="lessThan">
      <formula>0</formula>
    </cfRule>
    <cfRule type="cellIs" dxfId="12" priority="24" stopIfTrue="1" operator="lessThan">
      <formula>0</formula>
    </cfRule>
  </conditionalFormatting>
  <conditionalFormatting sqref="G8:G13">
    <cfRule type="cellIs" dxfId="11" priority="7" stopIfTrue="1" operator="lessThan">
      <formula>0</formula>
    </cfRule>
    <cfRule type="cellIs" dxfId="10" priority="8" stopIfTrue="1" operator="lessThan">
      <formula>0</formula>
    </cfRule>
  </conditionalFormatting>
  <conditionalFormatting sqref="G13:H13 G15:H17 G14 G12 G7:H11">
    <cfRule type="cellIs" dxfId="9" priority="5" stopIfTrue="1" operator="lessThan">
      <formula>0</formula>
    </cfRule>
    <cfRule type="cellIs" dxfId="8" priority="6" stopIfTrue="1" operator="lessThan">
      <formula>0</formula>
    </cfRule>
  </conditionalFormatting>
  <conditionalFormatting sqref="G14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G12:G16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pageMargins left="0.39370078740157483" right="0.39370078740157483" top="0.59055118110236227" bottom="0.59055118110236227" header="0.51181102362204722" footer="0.51181102362204722"/>
  <pageSetup paperSize="9" scale="81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3"/>
  <sheetViews>
    <sheetView topLeftCell="A4" zoomScale="140" zoomScaleNormal="140" workbookViewId="0">
      <selection activeCell="C26" sqref="C26:J32"/>
    </sheetView>
  </sheetViews>
  <sheetFormatPr defaultRowHeight="12.75" x14ac:dyDescent="0.2"/>
  <cols>
    <col min="1" max="1" width="8.7109375" customWidth="1"/>
    <col min="2" max="2" width="22.85546875" customWidth="1"/>
    <col min="3" max="3" width="26.7109375" customWidth="1"/>
    <col min="4" max="4" width="7.42578125" customWidth="1"/>
    <col min="5" max="5" width="6.85546875" customWidth="1"/>
    <col min="6" max="6" width="8.7109375" customWidth="1"/>
    <col min="7" max="10" width="6" customWidth="1"/>
    <col min="11" max="11" width="8.140625" customWidth="1"/>
    <col min="12" max="12" width="9.7109375" customWidth="1"/>
    <col min="13" max="13" width="7.7109375" customWidth="1"/>
  </cols>
  <sheetData>
    <row r="1" spans="1:20" ht="21" thickTop="1" x14ac:dyDescent="0.3">
      <c r="A1" s="216"/>
      <c r="B1" s="226" t="s">
        <v>43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155"/>
      <c r="O1" s="156"/>
      <c r="P1" s="157"/>
      <c r="Q1" s="158"/>
      <c r="R1" s="155"/>
      <c r="S1" s="155"/>
      <c r="T1" s="155"/>
    </row>
    <row r="2" spans="1:20" ht="20.25" x14ac:dyDescent="0.3">
      <c r="A2" s="216"/>
      <c r="B2" s="229" t="s">
        <v>44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155"/>
      <c r="O2" s="161"/>
      <c r="P2" s="161"/>
      <c r="Q2" s="161"/>
      <c r="R2" s="161"/>
      <c r="S2" s="161"/>
      <c r="T2" s="155"/>
    </row>
    <row r="3" spans="1:20" ht="21" thickBot="1" x14ac:dyDescent="0.35">
      <c r="A3" s="216"/>
      <c r="B3" s="232" t="s">
        <v>45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155"/>
      <c r="O3" s="161"/>
      <c r="P3" s="161"/>
      <c r="Q3" s="161"/>
      <c r="R3" s="161"/>
      <c r="S3" s="161"/>
      <c r="T3" s="155"/>
    </row>
    <row r="4" spans="1:20" ht="16.5" thickTop="1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59"/>
      <c r="O4" s="161"/>
      <c r="P4" s="161"/>
      <c r="Q4" s="161"/>
      <c r="R4" s="161"/>
      <c r="S4" s="161"/>
      <c r="T4" s="155"/>
    </row>
    <row r="5" spans="1:20" ht="16.5" thickBot="1" x14ac:dyDescent="0.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60"/>
      <c r="O5" s="161"/>
      <c r="P5" s="161"/>
      <c r="Q5" s="161"/>
      <c r="R5" s="161"/>
      <c r="S5" s="161"/>
      <c r="T5" s="155"/>
    </row>
    <row r="6" spans="1:20" ht="21" thickTop="1" thickBot="1" x14ac:dyDescent="0.4">
      <c r="A6" s="217"/>
      <c r="B6" s="222"/>
      <c r="C6" s="223"/>
      <c r="D6" s="223"/>
      <c r="E6" s="223"/>
      <c r="F6" s="223"/>
      <c r="G6" s="237" t="s">
        <v>3</v>
      </c>
      <c r="H6" s="237"/>
      <c r="I6" s="237"/>
      <c r="J6" s="237"/>
      <c r="K6" s="237"/>
      <c r="L6" s="142" t="s">
        <v>28</v>
      </c>
      <c r="M6" s="170" t="s">
        <v>14</v>
      </c>
      <c r="N6" s="155"/>
      <c r="O6" s="225"/>
      <c r="P6" s="225"/>
      <c r="Q6" s="225"/>
      <c r="R6" s="225"/>
      <c r="S6" s="161"/>
      <c r="T6" s="155"/>
    </row>
    <row r="7" spans="1:20" ht="15.75" x14ac:dyDescent="0.25">
      <c r="A7" s="217"/>
      <c r="B7" s="256" t="s">
        <v>57</v>
      </c>
      <c r="C7" s="251" t="s">
        <v>53</v>
      </c>
      <c r="D7" s="119">
        <v>61.6</v>
      </c>
      <c r="E7" s="258">
        <v>1995</v>
      </c>
      <c r="F7" s="121">
        <f>10^(0.783497476*((LOG((D7/153.655)/LOG(10))*(LOG((D7/153.655)/LOG(10))))))</f>
        <v>1.3288167499807382</v>
      </c>
      <c r="G7" s="259">
        <v>82</v>
      </c>
      <c r="H7" s="200">
        <v>85</v>
      </c>
      <c r="I7" s="248">
        <v>90</v>
      </c>
      <c r="J7" s="262">
        <v>-93</v>
      </c>
      <c r="K7" s="112">
        <f>IF(MAX(G7:J7)&lt;0,0,MAX(G7:J7))</f>
        <v>90</v>
      </c>
      <c r="L7" s="127">
        <f>K7*F7</f>
        <v>119.59350749826643</v>
      </c>
      <c r="M7" s="169">
        <f>RANK(L7,$L$7:$L$14,0)</f>
        <v>1</v>
      </c>
      <c r="N7" s="155"/>
      <c r="O7" s="225"/>
      <c r="P7" s="225"/>
      <c r="Q7" s="225"/>
      <c r="R7" s="225"/>
      <c r="S7" s="161"/>
      <c r="T7" s="155"/>
    </row>
    <row r="8" spans="1:20" ht="15.75" x14ac:dyDescent="0.25">
      <c r="A8" s="217"/>
      <c r="B8" s="140" t="s">
        <v>58</v>
      </c>
      <c r="C8" s="109" t="s">
        <v>50</v>
      </c>
      <c r="D8" s="117">
        <v>67</v>
      </c>
      <c r="E8" s="120">
        <v>1984</v>
      </c>
      <c r="F8" s="97">
        <f>10^(0.783497476*((LOG((D8/153.655)/LOG(10))*(LOG((D8/153.655)/LOG(10))))))</f>
        <v>1.2641763212710913</v>
      </c>
      <c r="G8" s="129">
        <v>85</v>
      </c>
      <c r="H8" s="130">
        <v>89</v>
      </c>
      <c r="I8" s="132">
        <v>93</v>
      </c>
      <c r="J8" s="126">
        <v>-95</v>
      </c>
      <c r="K8" s="81">
        <f>IF(MAX(G8:J8)&lt;0,0,MAX(G8:J8))</f>
        <v>93</v>
      </c>
      <c r="L8" s="128">
        <f>K8*F8</f>
        <v>117.56839787821148</v>
      </c>
      <c r="M8" s="82">
        <f>RANK(L8,$L$7:$L$14,0)</f>
        <v>2</v>
      </c>
      <c r="N8" s="155"/>
      <c r="O8" s="225"/>
      <c r="P8" s="225"/>
      <c r="Q8" s="225"/>
      <c r="R8" s="225"/>
      <c r="S8" s="161"/>
      <c r="T8" s="155"/>
    </row>
    <row r="9" spans="1:20" ht="15.75" x14ac:dyDescent="0.25">
      <c r="A9" s="217"/>
      <c r="B9" s="95" t="s">
        <v>55</v>
      </c>
      <c r="C9" s="109" t="s">
        <v>52</v>
      </c>
      <c r="D9" s="117">
        <v>64.8</v>
      </c>
      <c r="E9" s="114">
        <v>1990</v>
      </c>
      <c r="F9" s="97">
        <f>10^(0.783497476*((LOG((D9/153.655)/LOG(10))*(LOG((D9/153.655)/LOG(10))))))</f>
        <v>1.2887322545071911</v>
      </c>
      <c r="G9" s="123">
        <v>75</v>
      </c>
      <c r="H9" s="107">
        <v>-79</v>
      </c>
      <c r="I9" s="107">
        <v>79</v>
      </c>
      <c r="J9" s="125">
        <v>81</v>
      </c>
      <c r="K9" s="81">
        <f>IF(MAX(G9:J9)&lt;0,0,MAX(G9:J9))</f>
        <v>81</v>
      </c>
      <c r="L9" s="128">
        <f>K9*F9</f>
        <v>104.38731261508248</v>
      </c>
      <c r="M9" s="82">
        <f>RANK(L9,$L$7:$L$14,0)</f>
        <v>3</v>
      </c>
      <c r="N9" s="155"/>
      <c r="O9" s="225"/>
      <c r="P9" s="225"/>
      <c r="Q9" s="225"/>
      <c r="R9" s="225"/>
      <c r="S9" s="161"/>
      <c r="T9" s="155"/>
    </row>
    <row r="10" spans="1:20" ht="15.75" x14ac:dyDescent="0.25">
      <c r="A10" s="217"/>
      <c r="B10" s="238" t="s">
        <v>47</v>
      </c>
      <c r="C10" s="109" t="s">
        <v>48</v>
      </c>
      <c r="D10" s="117">
        <v>61.6</v>
      </c>
      <c r="E10" s="244">
        <v>1995</v>
      </c>
      <c r="F10" s="97">
        <f>10^(0.783497476*((LOG((D10/153.655)/LOG(10))*(LOG((D10/153.655)/LOG(10))))))</f>
        <v>1.3288167499807382</v>
      </c>
      <c r="G10" s="122">
        <v>74</v>
      </c>
      <c r="H10" s="110">
        <v>-77</v>
      </c>
      <c r="I10" s="110">
        <v>78</v>
      </c>
      <c r="J10" s="124">
        <v>-81</v>
      </c>
      <c r="K10" s="81">
        <f>IF(MAX(G10:J10)&lt;0,0,MAX(G10:J10))</f>
        <v>78</v>
      </c>
      <c r="L10" s="128">
        <f>K10*F10</f>
        <v>103.64770649849758</v>
      </c>
      <c r="M10" s="82">
        <f>RANK(L10,$L$7:$L$14,0)</f>
        <v>4</v>
      </c>
      <c r="N10" s="155"/>
      <c r="O10" s="225"/>
      <c r="P10" s="225"/>
      <c r="Q10" s="225"/>
      <c r="R10" s="225"/>
      <c r="S10" s="161"/>
      <c r="T10" s="155"/>
    </row>
    <row r="11" spans="1:20" ht="15.75" x14ac:dyDescent="0.25">
      <c r="A11" s="217"/>
      <c r="B11" s="140" t="s">
        <v>56</v>
      </c>
      <c r="C11" s="109" t="s">
        <v>52</v>
      </c>
      <c r="D11" s="117">
        <v>53.5</v>
      </c>
      <c r="E11" s="120">
        <v>1991</v>
      </c>
      <c r="F11" s="97">
        <f>10^(0.783497476*((LOG((D11/153.655)/LOG(10))*(LOG((D11/153.655)/LOG(10))))))</f>
        <v>1.4604545484280793</v>
      </c>
      <c r="G11" s="129">
        <v>60</v>
      </c>
      <c r="H11" s="130">
        <v>63</v>
      </c>
      <c r="I11" s="131">
        <v>67</v>
      </c>
      <c r="J11" s="126">
        <v>-70</v>
      </c>
      <c r="K11" s="81">
        <f>IF(MAX(G11:J11)&lt;0,0,MAX(G11:J11))</f>
        <v>67</v>
      </c>
      <c r="L11" s="128">
        <f>K11*F11</f>
        <v>97.850454744681315</v>
      </c>
      <c r="M11" s="82">
        <f>RANK(L11,$L$7:$L$14,0)</f>
        <v>5</v>
      </c>
      <c r="N11" s="155"/>
      <c r="O11" s="225"/>
      <c r="P11" s="225"/>
      <c r="Q11" s="225"/>
      <c r="R11" s="225"/>
      <c r="S11" s="161"/>
      <c r="T11" s="155"/>
    </row>
    <row r="12" spans="1:20" ht="15.75" x14ac:dyDescent="0.25">
      <c r="A12" s="217"/>
      <c r="B12" s="95" t="s">
        <v>54</v>
      </c>
      <c r="C12" s="109" t="s">
        <v>53</v>
      </c>
      <c r="D12" s="117">
        <v>56.9</v>
      </c>
      <c r="E12" s="114">
        <v>1991</v>
      </c>
      <c r="F12" s="97">
        <f>10^(0.783497476*((LOG((D12/153.655)/LOG(10))*(LOG((D12/153.655)/LOG(10))))))</f>
        <v>1.3990615654748617</v>
      </c>
      <c r="G12" s="123">
        <v>57</v>
      </c>
      <c r="H12" s="107">
        <v>61</v>
      </c>
      <c r="I12" s="107">
        <v>-63</v>
      </c>
      <c r="J12" s="125">
        <v>-63</v>
      </c>
      <c r="K12" s="81">
        <f>IF(MAX(G12:J12)&lt;0,0,MAX(G12:J12))</f>
        <v>61</v>
      </c>
      <c r="L12" s="128">
        <f>K12*F12</f>
        <v>85.342755493966564</v>
      </c>
      <c r="M12" s="82">
        <f>RANK(L12,$L$7:$L$14,0)</f>
        <v>6</v>
      </c>
      <c r="N12" s="155"/>
      <c r="O12" s="225"/>
      <c r="P12" s="225"/>
      <c r="Q12" s="225"/>
      <c r="R12" s="225"/>
      <c r="S12" s="158"/>
      <c r="T12" s="155"/>
    </row>
    <row r="13" spans="1:20" ht="15.75" x14ac:dyDescent="0.25">
      <c r="A13" s="217"/>
      <c r="B13" s="139" t="s">
        <v>51</v>
      </c>
      <c r="C13" s="108" t="s">
        <v>52</v>
      </c>
      <c r="D13" s="117">
        <v>57.5</v>
      </c>
      <c r="E13" s="114">
        <v>1985</v>
      </c>
      <c r="F13" s="97">
        <f>10^(0.783497476*((LOG((D13/153.655)/LOG(10))*(LOG((D13/153.655)/LOG(10))))))</f>
        <v>1.3892271492879802</v>
      </c>
      <c r="G13" s="123">
        <v>57</v>
      </c>
      <c r="H13" s="107">
        <v>61</v>
      </c>
      <c r="I13" s="113">
        <v>-63</v>
      </c>
      <c r="J13" s="125">
        <v>-63</v>
      </c>
      <c r="K13" s="81">
        <f>IF(MAX(G13:J13)&lt;0,0,MAX(G13:J13))</f>
        <v>61</v>
      </c>
      <c r="L13" s="128">
        <f>K13*F13</f>
        <v>84.742856106566791</v>
      </c>
      <c r="M13" s="82">
        <f>RANK(L13,$L$7:$L$14,0)</f>
        <v>7</v>
      </c>
      <c r="N13" s="155"/>
      <c r="O13" s="225"/>
      <c r="P13" s="225"/>
      <c r="Q13" s="225"/>
      <c r="R13" s="225"/>
      <c r="S13" s="155"/>
      <c r="T13" s="155"/>
    </row>
    <row r="14" spans="1:20" ht="16.5" thickBot="1" x14ac:dyDescent="0.3">
      <c r="A14" s="217"/>
      <c r="B14" s="257" t="s">
        <v>49</v>
      </c>
      <c r="C14" s="173" t="s">
        <v>50</v>
      </c>
      <c r="D14" s="171">
        <v>84.8</v>
      </c>
      <c r="E14" s="174">
        <v>2000</v>
      </c>
      <c r="F14" s="98">
        <f>10^(0.783497476*((LOG((D14/153.655)/LOG(10))*(LOG((D14/153.655)/LOG(10))))))</f>
        <v>1.1277523169507035</v>
      </c>
      <c r="G14" s="260">
        <v>-45</v>
      </c>
      <c r="H14" s="261">
        <v>45</v>
      </c>
      <c r="I14" s="261">
        <v>50</v>
      </c>
      <c r="J14" s="263">
        <v>-55</v>
      </c>
      <c r="K14" s="93">
        <f>IF(MAX(G14:J14)&lt;0,0,MAX(G14:J14))</f>
        <v>50</v>
      </c>
      <c r="L14" s="178">
        <f>K14*F14</f>
        <v>56.38761584753518</v>
      </c>
      <c r="M14" s="94">
        <f>RANK(L14,$L$7:$L$14,0)</f>
        <v>8</v>
      </c>
      <c r="N14" s="155"/>
      <c r="O14" s="225"/>
      <c r="P14" s="225"/>
      <c r="Q14" s="225"/>
      <c r="R14" s="225"/>
      <c r="S14" s="155"/>
      <c r="T14" s="155"/>
    </row>
    <row r="15" spans="1:20" ht="16.5" hidden="1" thickTop="1" x14ac:dyDescent="0.25">
      <c r="A15" s="217"/>
      <c r="B15" s="194"/>
      <c r="C15" s="195"/>
      <c r="D15" s="179">
        <v>33</v>
      </c>
      <c r="E15" s="196"/>
      <c r="F15" s="180">
        <f>10^(0.783497476*((LOG((D15/153.655)/LOG(10))*(LOG((D15/153.655)/LOG(10))))))</f>
        <v>2.2369159547690769</v>
      </c>
      <c r="G15" s="197"/>
      <c r="H15" s="185"/>
      <c r="I15" s="198"/>
      <c r="J15" s="186"/>
      <c r="K15" s="183">
        <f>IF(MAX(G15:J15)&lt;0,0,MAX(G15:J15))</f>
        <v>0</v>
      </c>
      <c r="L15" s="184">
        <f>K15*F15</f>
        <v>0</v>
      </c>
      <c r="M15" s="169">
        <f>RANK(L15,$L$7:$L$24,0)</f>
        <v>9</v>
      </c>
      <c r="N15" s="155"/>
      <c r="O15" s="215"/>
      <c r="P15" s="215"/>
      <c r="Q15" s="215"/>
      <c r="R15" s="215"/>
      <c r="S15" s="155"/>
      <c r="T15" s="155"/>
    </row>
    <row r="16" spans="1:20" ht="15.75" hidden="1" x14ac:dyDescent="0.25">
      <c r="A16" s="217"/>
      <c r="B16" s="141"/>
      <c r="C16" s="109"/>
      <c r="D16" s="117">
        <v>33</v>
      </c>
      <c r="E16" s="115"/>
      <c r="F16" s="97">
        <f>10^(0.783497476*((LOG((D16/153.655)/LOG(10))*(LOG((D16/153.655)/LOG(10))))))</f>
        <v>2.2369159547690769</v>
      </c>
      <c r="G16" s="133"/>
      <c r="H16" s="134"/>
      <c r="I16" s="137"/>
      <c r="J16" s="126"/>
      <c r="K16" s="81">
        <f>IF(MAX(G16:J16)&lt;0,0,MAX(G16:J16))</f>
        <v>0</v>
      </c>
      <c r="L16" s="128">
        <f>K16*F16</f>
        <v>0</v>
      </c>
      <c r="M16" s="82">
        <f>RANK(L16,$L$7:$L$24,0)</f>
        <v>9</v>
      </c>
      <c r="N16" s="155"/>
      <c r="O16" s="215"/>
      <c r="P16" s="215"/>
      <c r="Q16" s="215"/>
      <c r="R16" s="215"/>
      <c r="S16" s="155"/>
      <c r="T16" s="155"/>
    </row>
    <row r="17" spans="1:20" ht="15.75" hidden="1" x14ac:dyDescent="0.25">
      <c r="A17" s="217"/>
      <c r="B17" s="141"/>
      <c r="C17" s="108"/>
      <c r="D17" s="117">
        <v>33</v>
      </c>
      <c r="E17" s="115"/>
      <c r="F17" s="97">
        <f>10^(0.783497476*((LOG((D17/153.655)/LOG(10))*(LOG((D17/153.655)/LOG(10))))))</f>
        <v>2.2369159547690769</v>
      </c>
      <c r="G17" s="123"/>
      <c r="H17" s="107"/>
      <c r="I17" s="106"/>
      <c r="J17" s="125"/>
      <c r="K17" s="81">
        <f>IF(MAX(G17:J17)&lt;0,0,MAX(G17:J17))</f>
        <v>0</v>
      </c>
      <c r="L17" s="128">
        <f>K17*F17</f>
        <v>0</v>
      </c>
      <c r="M17" s="82">
        <f>RANK(L17,$L$7:$L$24,0)</f>
        <v>9</v>
      </c>
      <c r="N17" s="155"/>
      <c r="O17" s="215"/>
      <c r="P17" s="215"/>
      <c r="Q17" s="215"/>
      <c r="R17" s="215"/>
      <c r="S17" s="155"/>
      <c r="T17" s="155"/>
    </row>
    <row r="18" spans="1:20" ht="15.75" hidden="1" x14ac:dyDescent="0.25">
      <c r="A18" s="217"/>
      <c r="B18" s="141"/>
      <c r="C18" s="109"/>
      <c r="D18" s="117">
        <v>33</v>
      </c>
      <c r="E18" s="115"/>
      <c r="F18" s="97">
        <f>10^(0.783497476*((LOG((D18/153.655)/LOG(10))*(LOG((D18/153.655)/LOG(10))))))</f>
        <v>2.2369159547690769</v>
      </c>
      <c r="G18" s="133"/>
      <c r="H18" s="134"/>
      <c r="I18" s="106"/>
      <c r="J18" s="126"/>
      <c r="K18" s="81">
        <f>IF(MAX(G18:J18)&lt;0,0,MAX(G18:J18))</f>
        <v>0</v>
      </c>
      <c r="L18" s="128">
        <f>K18*F18</f>
        <v>0</v>
      </c>
      <c r="M18" s="82">
        <f>RANK(L18,$L$7:$L$24,0)</f>
        <v>9</v>
      </c>
      <c r="N18" s="155"/>
      <c r="O18" s="215"/>
      <c r="P18" s="215"/>
      <c r="Q18" s="215"/>
      <c r="R18" s="215"/>
      <c r="S18" s="155"/>
      <c r="T18" s="155"/>
    </row>
    <row r="19" spans="1:20" ht="15.75" hidden="1" x14ac:dyDescent="0.25">
      <c r="A19" s="217"/>
      <c r="B19" s="141"/>
      <c r="C19" s="108"/>
      <c r="D19" s="117">
        <v>33</v>
      </c>
      <c r="E19" s="115"/>
      <c r="F19" s="97">
        <f>10^(0.783497476*((LOG((D19/153.655)/LOG(10))*(LOG((D19/153.655)/LOG(10))))))</f>
        <v>2.2369159547690769</v>
      </c>
      <c r="G19" s="123"/>
      <c r="H19" s="107"/>
      <c r="I19" s="107"/>
      <c r="J19" s="125"/>
      <c r="K19" s="81">
        <f>IF(MAX(G19:J19)&lt;0,0,MAX(G19:J19))</f>
        <v>0</v>
      </c>
      <c r="L19" s="128">
        <f>K19*F19</f>
        <v>0</v>
      </c>
      <c r="M19" s="82">
        <f>RANK(L19,$L$7:$L$24,0)</f>
        <v>9</v>
      </c>
      <c r="N19" s="155"/>
      <c r="O19" s="162"/>
      <c r="P19" s="163"/>
      <c r="Q19" s="164"/>
      <c r="R19" s="155"/>
      <c r="S19" s="155"/>
      <c r="T19" s="155"/>
    </row>
    <row r="20" spans="1:20" ht="15.75" hidden="1" x14ac:dyDescent="0.25">
      <c r="A20" s="217"/>
      <c r="B20" s="141"/>
      <c r="C20" s="109"/>
      <c r="D20" s="117">
        <v>33</v>
      </c>
      <c r="E20" s="115"/>
      <c r="F20" s="97">
        <f>10^(0.783497476*((LOG((D20/153.655)/LOG(10))*(LOG((D20/153.655)/LOG(10))))))</f>
        <v>2.2369159547690769</v>
      </c>
      <c r="G20" s="133"/>
      <c r="H20" s="134"/>
      <c r="I20" s="134"/>
      <c r="J20" s="126"/>
      <c r="K20" s="81">
        <f>IF(MAX(G20:J20)&lt;0,0,MAX(G20:J20))</f>
        <v>0</v>
      </c>
      <c r="L20" s="128">
        <f>K20*F20</f>
        <v>0</v>
      </c>
      <c r="M20" s="82">
        <f>RANK(L20,$L$7:$L$24,0)</f>
        <v>9</v>
      </c>
      <c r="N20" s="155"/>
      <c r="O20" s="162"/>
      <c r="P20" s="163"/>
      <c r="Q20" s="164"/>
      <c r="R20" s="155"/>
      <c r="S20" s="155"/>
      <c r="T20" s="155"/>
    </row>
    <row r="21" spans="1:20" ht="15.75" hidden="1" x14ac:dyDescent="0.25">
      <c r="A21" s="217"/>
      <c r="B21" s="140"/>
      <c r="C21" s="109"/>
      <c r="D21" s="117">
        <v>33</v>
      </c>
      <c r="E21" s="120"/>
      <c r="F21" s="97">
        <f>10^(0.783497476*((LOG((D21/153.655)/LOG(10))*(LOG((D21/153.655)/LOG(10))))))</f>
        <v>2.2369159547690769</v>
      </c>
      <c r="G21" s="129"/>
      <c r="H21" s="130"/>
      <c r="I21" s="130"/>
      <c r="J21" s="126"/>
      <c r="K21" s="81">
        <f>IF(MAX(G21:J21)&lt;0,0,MAX(G21:J21))</f>
        <v>0</v>
      </c>
      <c r="L21" s="128">
        <f>K21*F21</f>
        <v>0</v>
      </c>
      <c r="M21" s="82">
        <f>RANK(L21,$L$7:$L$24,0)</f>
        <v>9</v>
      </c>
      <c r="N21" s="155"/>
      <c r="O21" s="162"/>
      <c r="P21" s="163"/>
      <c r="Q21" s="164"/>
      <c r="R21" s="155"/>
      <c r="S21" s="155"/>
      <c r="T21" s="155"/>
    </row>
    <row r="22" spans="1:20" ht="15.75" hidden="1" x14ac:dyDescent="0.25">
      <c r="A22" s="217"/>
      <c r="B22" s="139"/>
      <c r="C22" s="108"/>
      <c r="D22" s="117">
        <v>33</v>
      </c>
      <c r="E22" s="114"/>
      <c r="F22" s="97">
        <f>10^(0.783497476*((LOG((D22/153.655)/LOG(10))*(LOG((D22/153.655)/LOG(10))))))</f>
        <v>2.2369159547690769</v>
      </c>
      <c r="G22" s="123"/>
      <c r="H22" s="107"/>
      <c r="I22" s="107"/>
      <c r="J22" s="125"/>
      <c r="K22" s="81">
        <f>IF(MAX(G22:J22)&lt;0,0,MAX(G22:J22))</f>
        <v>0</v>
      </c>
      <c r="L22" s="128">
        <f>K22*F22</f>
        <v>0</v>
      </c>
      <c r="M22" s="82">
        <f>RANK(L22,$L$7:$L$24,0)</f>
        <v>9</v>
      </c>
      <c r="N22" s="155"/>
      <c r="O22" s="162"/>
      <c r="P22" s="163"/>
      <c r="Q22" s="164"/>
      <c r="R22" s="155"/>
      <c r="S22" s="155"/>
      <c r="T22" s="155"/>
    </row>
    <row r="23" spans="1:20" ht="15.75" hidden="1" x14ac:dyDescent="0.25">
      <c r="A23" s="217"/>
      <c r="B23" s="140"/>
      <c r="C23" s="109"/>
      <c r="D23" s="117">
        <v>33</v>
      </c>
      <c r="E23" s="120"/>
      <c r="F23" s="97">
        <f>10^(0.783497476*((LOG((D23/153.655)/LOG(10))*(LOG((D23/153.655)/LOG(10))))))</f>
        <v>2.2369159547690769</v>
      </c>
      <c r="G23" s="135"/>
      <c r="H23" s="131"/>
      <c r="I23" s="131"/>
      <c r="J23" s="126"/>
      <c r="K23" s="81">
        <f>IF(MAX(G23:J23)&lt;0,0,MAX(G23:J23))</f>
        <v>0</v>
      </c>
      <c r="L23" s="128">
        <f>K23*F23</f>
        <v>0</v>
      </c>
      <c r="M23" s="82">
        <f>RANK(L23,$L$7:$L$24,0)</f>
        <v>9</v>
      </c>
      <c r="N23" s="155"/>
      <c r="O23" s="162"/>
      <c r="P23" s="163"/>
      <c r="Q23" s="164"/>
      <c r="R23" s="155"/>
      <c r="S23" s="155"/>
      <c r="T23" s="155"/>
    </row>
    <row r="24" spans="1:20" ht="16.5" hidden="1" thickBot="1" x14ac:dyDescent="0.3">
      <c r="A24" s="217"/>
      <c r="B24" s="172"/>
      <c r="C24" s="173"/>
      <c r="D24" s="171">
        <v>33</v>
      </c>
      <c r="E24" s="174"/>
      <c r="F24" s="98">
        <f>10^(0.783497476*((LOG((D24/153.655)/LOG(10))*(LOG((D24/153.655)/LOG(10))))))</f>
        <v>2.2369159547690769</v>
      </c>
      <c r="G24" s="175"/>
      <c r="H24" s="176"/>
      <c r="I24" s="176"/>
      <c r="J24" s="177"/>
      <c r="K24" s="93">
        <f>IF(MAX(G24:J24)&lt;0,0,MAX(G24:J24))</f>
        <v>0</v>
      </c>
      <c r="L24" s="178">
        <f>K24*F24</f>
        <v>0</v>
      </c>
      <c r="M24" s="94">
        <f>RANK(L24,$L$7:$L$24,0)</f>
        <v>9</v>
      </c>
      <c r="N24" s="155"/>
      <c r="O24" s="162"/>
      <c r="P24" s="163"/>
      <c r="Q24" s="162"/>
      <c r="R24" s="155"/>
      <c r="S24" s="155"/>
      <c r="T24" s="155"/>
    </row>
    <row r="25" spans="1:20" ht="16.5" thickTop="1" x14ac:dyDescent="0.25">
      <c r="A25" s="155"/>
      <c r="B25" s="165"/>
      <c r="C25" s="165"/>
      <c r="D25" s="165"/>
      <c r="E25" s="165"/>
      <c r="F25" s="166"/>
      <c r="G25" s="165"/>
      <c r="H25" s="165"/>
      <c r="I25" s="165"/>
      <c r="J25" s="165"/>
      <c r="K25" s="165"/>
      <c r="L25" s="165"/>
      <c r="M25" s="165"/>
      <c r="N25" s="155"/>
      <c r="O25" s="155"/>
      <c r="P25" s="167"/>
      <c r="Q25" s="155"/>
      <c r="R25" s="155"/>
      <c r="S25" s="155"/>
      <c r="T25" s="155"/>
    </row>
    <row r="26" spans="1:20" ht="15.75" x14ac:dyDescent="0.25">
      <c r="A26" s="155"/>
      <c r="B26" s="165"/>
      <c r="C26" s="215"/>
      <c r="D26" s="215"/>
      <c r="E26" s="215"/>
      <c r="F26" s="215"/>
      <c r="G26" s="215"/>
      <c r="H26" s="215"/>
      <c r="I26" s="215"/>
      <c r="J26" s="215"/>
      <c r="K26" s="165"/>
      <c r="L26" s="165"/>
      <c r="M26" s="165"/>
      <c r="N26" s="155"/>
      <c r="O26" s="155"/>
      <c r="P26" s="167"/>
      <c r="Q26" s="155"/>
      <c r="R26" s="155"/>
      <c r="S26" s="155"/>
      <c r="T26" s="155"/>
    </row>
    <row r="27" spans="1:20" ht="15.75" x14ac:dyDescent="0.25">
      <c r="A27" s="155"/>
      <c r="B27" s="165"/>
      <c r="C27" s="215"/>
      <c r="D27" s="215"/>
      <c r="E27" s="215"/>
      <c r="F27" s="215"/>
      <c r="G27" s="215"/>
      <c r="H27" s="215"/>
      <c r="I27" s="215"/>
      <c r="J27" s="215"/>
      <c r="K27" s="165"/>
      <c r="L27" s="165"/>
      <c r="M27" s="165"/>
      <c r="N27" s="155"/>
      <c r="O27" s="155"/>
      <c r="P27" s="167"/>
      <c r="Q27" s="155"/>
      <c r="R27" s="155"/>
      <c r="S27" s="155"/>
      <c r="T27" s="155"/>
    </row>
    <row r="28" spans="1:20" ht="15.75" x14ac:dyDescent="0.25">
      <c r="A28" s="155"/>
      <c r="B28" s="165"/>
      <c r="C28" s="215"/>
      <c r="D28" s="215"/>
      <c r="E28" s="215"/>
      <c r="F28" s="215"/>
      <c r="G28" s="215"/>
      <c r="H28" s="215"/>
      <c r="I28" s="215"/>
      <c r="J28" s="215"/>
      <c r="K28" s="165"/>
      <c r="L28" s="165"/>
      <c r="M28" s="165"/>
      <c r="N28" s="155"/>
      <c r="O28" s="155"/>
      <c r="P28" s="167"/>
      <c r="Q28" s="155"/>
      <c r="R28" s="155"/>
      <c r="S28" s="155"/>
      <c r="T28" s="155"/>
    </row>
    <row r="29" spans="1:20" ht="15.75" x14ac:dyDescent="0.25">
      <c r="A29" s="155"/>
      <c r="B29" s="165"/>
      <c r="C29" s="215"/>
      <c r="D29" s="215"/>
      <c r="E29" s="215"/>
      <c r="F29" s="215"/>
      <c r="G29" s="215"/>
      <c r="H29" s="215"/>
      <c r="I29" s="215"/>
      <c r="J29" s="215"/>
      <c r="K29" s="165"/>
      <c r="L29" s="165"/>
      <c r="M29" s="165"/>
      <c r="N29" s="155"/>
      <c r="O29" s="155"/>
      <c r="P29" s="167"/>
      <c r="Q29" s="155"/>
      <c r="R29" s="155"/>
      <c r="S29" s="155"/>
      <c r="T29" s="155"/>
    </row>
    <row r="30" spans="1:20" ht="15.75" x14ac:dyDescent="0.25">
      <c r="A30" s="155"/>
      <c r="B30" s="165"/>
      <c r="C30" s="215"/>
      <c r="D30" s="215"/>
      <c r="E30" s="215"/>
      <c r="F30" s="215"/>
      <c r="G30" s="215"/>
      <c r="H30" s="215"/>
      <c r="I30" s="215"/>
      <c r="J30" s="215"/>
      <c r="K30" s="165"/>
      <c r="L30" s="165"/>
      <c r="M30" s="165"/>
      <c r="N30" s="155"/>
      <c r="O30" s="155"/>
      <c r="P30" s="155"/>
      <c r="Q30" s="155"/>
      <c r="R30" s="155"/>
      <c r="S30" s="155"/>
      <c r="T30" s="155"/>
    </row>
    <row r="31" spans="1:20" ht="15.75" x14ac:dyDescent="0.25">
      <c r="A31" s="155"/>
      <c r="B31" s="165"/>
      <c r="C31" s="215"/>
      <c r="D31" s="215"/>
      <c r="E31" s="215"/>
      <c r="F31" s="215"/>
      <c r="G31" s="215"/>
      <c r="H31" s="215"/>
      <c r="I31" s="215"/>
      <c r="J31" s="215"/>
      <c r="K31" s="165"/>
      <c r="L31" s="165"/>
      <c r="M31" s="165"/>
      <c r="N31" s="155"/>
      <c r="O31" s="155"/>
      <c r="P31" s="155"/>
      <c r="Q31" s="155"/>
      <c r="R31" s="155"/>
      <c r="S31" s="155"/>
      <c r="T31" s="155"/>
    </row>
    <row r="32" spans="1:20" ht="15.75" x14ac:dyDescent="0.25">
      <c r="A32" s="155"/>
      <c r="B32" s="165"/>
      <c r="C32" s="215"/>
      <c r="D32" s="215"/>
      <c r="E32" s="215"/>
      <c r="F32" s="215"/>
      <c r="G32" s="215"/>
      <c r="H32" s="215"/>
      <c r="I32" s="215"/>
      <c r="J32" s="215"/>
      <c r="K32" s="165"/>
      <c r="L32" s="165"/>
      <c r="M32" s="165"/>
      <c r="N32" s="155"/>
      <c r="O32" s="155"/>
      <c r="P32" s="155"/>
      <c r="Q32" s="155"/>
      <c r="R32" s="155"/>
      <c r="S32" s="155"/>
      <c r="T32" s="155"/>
    </row>
    <row r="33" spans="1:20" ht="15.75" x14ac:dyDescent="0.25">
      <c r="A33" s="15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55"/>
      <c r="O33" s="155"/>
      <c r="P33" s="155"/>
      <c r="Q33" s="155"/>
      <c r="R33" s="155"/>
      <c r="S33" s="155"/>
      <c r="T33" s="155"/>
    </row>
    <row r="34" spans="1:20" ht="15.75" x14ac:dyDescent="0.25">
      <c r="A34" s="15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55"/>
      <c r="O34" s="155"/>
      <c r="P34" s="155"/>
      <c r="Q34" s="155"/>
      <c r="R34" s="155"/>
      <c r="S34" s="155"/>
      <c r="T34" s="155"/>
    </row>
    <row r="35" spans="1:20" ht="15.75" x14ac:dyDescent="0.25">
      <c r="A35" s="15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55"/>
      <c r="O35" s="155"/>
      <c r="P35" s="155"/>
      <c r="Q35" s="155"/>
      <c r="R35" s="155"/>
      <c r="S35" s="155"/>
      <c r="T35" s="155"/>
    </row>
    <row r="36" spans="1:20" ht="15.75" x14ac:dyDescent="0.25">
      <c r="A36" s="15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55"/>
      <c r="O36" s="155"/>
      <c r="P36" s="155"/>
      <c r="Q36" s="155"/>
      <c r="R36" s="155"/>
      <c r="S36" s="155"/>
      <c r="T36" s="155"/>
    </row>
    <row r="37" spans="1:20" ht="15.75" x14ac:dyDescent="0.25">
      <c r="A37" s="15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55"/>
      <c r="O37" s="155"/>
      <c r="P37" s="155"/>
      <c r="Q37" s="155"/>
      <c r="R37" s="155"/>
      <c r="S37" s="155"/>
      <c r="T37" s="155"/>
    </row>
    <row r="38" spans="1:20" ht="15.75" x14ac:dyDescent="0.25">
      <c r="A38" s="15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55"/>
      <c r="O38" s="155"/>
      <c r="P38" s="155"/>
      <c r="Q38" s="155"/>
      <c r="R38" s="155"/>
      <c r="S38" s="155"/>
      <c r="T38" s="155"/>
    </row>
    <row r="39" spans="1:20" ht="15.75" x14ac:dyDescent="0.25">
      <c r="A39" s="15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55"/>
      <c r="O39" s="155"/>
      <c r="P39" s="155"/>
      <c r="Q39" s="155"/>
      <c r="R39" s="155"/>
      <c r="S39" s="155"/>
      <c r="T39" s="155"/>
    </row>
    <row r="40" spans="1:20" ht="15.75" x14ac:dyDescent="0.25">
      <c r="A40" s="15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55"/>
      <c r="O40" s="155"/>
      <c r="P40" s="155"/>
      <c r="Q40" s="155"/>
      <c r="R40" s="155"/>
      <c r="S40" s="155"/>
      <c r="T40" s="155"/>
    </row>
    <row r="41" spans="1:20" ht="15.75" x14ac:dyDescent="0.25">
      <c r="A41" s="15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55"/>
      <c r="O41" s="155"/>
      <c r="P41" s="155"/>
      <c r="Q41" s="155"/>
      <c r="R41" s="155"/>
      <c r="S41" s="155"/>
      <c r="T41" s="155"/>
    </row>
    <row r="42" spans="1:20" ht="15.75" x14ac:dyDescent="0.25">
      <c r="A42" s="15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55"/>
      <c r="O42" s="155"/>
      <c r="P42" s="155"/>
      <c r="Q42" s="155"/>
      <c r="R42" s="155"/>
      <c r="S42" s="155"/>
      <c r="T42" s="155"/>
    </row>
    <row r="43" spans="1:20" ht="15.75" x14ac:dyDescent="0.25">
      <c r="A43" s="15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55"/>
      <c r="O43" s="155"/>
      <c r="P43" s="155"/>
      <c r="Q43" s="155"/>
      <c r="R43" s="155"/>
      <c r="S43" s="155"/>
      <c r="T43" s="155"/>
    </row>
  </sheetData>
  <sortState ref="B7:M25">
    <sortCondition ref="M7:M25"/>
  </sortState>
  <mergeCells count="12">
    <mergeCell ref="O6:R14"/>
    <mergeCell ref="O15:R18"/>
    <mergeCell ref="C26:J32"/>
    <mergeCell ref="A1:A3"/>
    <mergeCell ref="B1:M1"/>
    <mergeCell ref="B2:M2"/>
    <mergeCell ref="B3:M3"/>
    <mergeCell ref="A4:M4"/>
    <mergeCell ref="A5:A24"/>
    <mergeCell ref="B5:M5"/>
    <mergeCell ref="B6:F6"/>
    <mergeCell ref="G6:K6"/>
  </mergeCells>
  <conditionalFormatting sqref="F5:F6 G14">
    <cfRule type="cellIs" dxfId="3" priority="7" stopIfTrue="1" operator="lessThan">
      <formula>0</formula>
    </cfRule>
    <cfRule type="cellIs" dxfId="2" priority="8" stopIfTrue="1" operator="lessThan">
      <formula>0</formula>
    </cfRule>
  </conditionalFormatting>
  <conditionalFormatting sqref="G19:H20 G18 F25:F27 G21 G22:H27 G12:H17">
    <cfRule type="cellIs" dxfId="1" priority="5" stopIfTrue="1" operator="lessThan">
      <formula>0</formula>
    </cfRule>
    <cfRule type="cellIs" dxfId="0" priority="6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 (2)</vt:lpstr>
      <vt:lpstr>U20</vt:lpstr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2014-10-26T15:40:15Z</cp:lastPrinted>
  <dcterms:created xsi:type="dcterms:W3CDTF">2015-11-06T22:41:14Z</dcterms:created>
  <dcterms:modified xsi:type="dcterms:W3CDTF">2017-11-06T19:31:28Z</dcterms:modified>
</cp:coreProperties>
</file>